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60" yWindow="276" windowWidth="18732" windowHeight="12216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Pol'!$A$1:$U$85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75" i="12" l="1"/>
  <c r="F39" i="1" s="1"/>
  <c r="F9" i="12"/>
  <c r="G9" i="12" s="1"/>
  <c r="I9" i="12"/>
  <c r="K9" i="12"/>
  <c r="K8" i="12" s="1"/>
  <c r="H47" i="1" s="1"/>
  <c r="O9" i="12"/>
  <c r="Q9" i="12"/>
  <c r="U9" i="12"/>
  <c r="F10" i="12"/>
  <c r="G10" i="12" s="1"/>
  <c r="M10" i="12" s="1"/>
  <c r="I10" i="12"/>
  <c r="K10" i="12"/>
  <c r="O10" i="12"/>
  <c r="Q10" i="12"/>
  <c r="U10" i="12"/>
  <c r="F11" i="12"/>
  <c r="G11" i="12"/>
  <c r="M11" i="12" s="1"/>
  <c r="I11" i="12"/>
  <c r="K11" i="12"/>
  <c r="O11" i="12"/>
  <c r="Q11" i="12"/>
  <c r="U11" i="12"/>
  <c r="F12" i="12"/>
  <c r="G12" i="12"/>
  <c r="M12" i="12" s="1"/>
  <c r="I12" i="12"/>
  <c r="K12" i="12"/>
  <c r="O12" i="12"/>
  <c r="Q12" i="12"/>
  <c r="U12" i="12"/>
  <c r="F14" i="12"/>
  <c r="G14" i="12" s="1"/>
  <c r="I14" i="12"/>
  <c r="K14" i="12"/>
  <c r="K13" i="12" s="1"/>
  <c r="H48" i="1" s="1"/>
  <c r="O14" i="12"/>
  <c r="O13" i="12" s="1"/>
  <c r="Q14" i="12"/>
  <c r="U14" i="12"/>
  <c r="F15" i="12"/>
  <c r="G15" i="12" s="1"/>
  <c r="M15" i="12" s="1"/>
  <c r="I15" i="12"/>
  <c r="K15" i="12"/>
  <c r="O15" i="12"/>
  <c r="Q15" i="12"/>
  <c r="U15" i="12"/>
  <c r="F17" i="12"/>
  <c r="G17" i="12" s="1"/>
  <c r="I17" i="12"/>
  <c r="K17" i="12"/>
  <c r="K16" i="12" s="1"/>
  <c r="H49" i="1" s="1"/>
  <c r="O17" i="12"/>
  <c r="O16" i="12" s="1"/>
  <c r="Q17" i="12"/>
  <c r="U17" i="12"/>
  <c r="F18" i="12"/>
  <c r="G18" i="12" s="1"/>
  <c r="M18" i="12" s="1"/>
  <c r="I18" i="12"/>
  <c r="K18" i="12"/>
  <c r="O18" i="12"/>
  <c r="Q18" i="12"/>
  <c r="U18" i="12"/>
  <c r="F20" i="12"/>
  <c r="G20" i="12" s="1"/>
  <c r="I20" i="12"/>
  <c r="K20" i="12"/>
  <c r="K19" i="12" s="1"/>
  <c r="H50" i="1" s="1"/>
  <c r="O20" i="12"/>
  <c r="O19" i="12" s="1"/>
  <c r="Q20" i="12"/>
  <c r="U20" i="12"/>
  <c r="F21" i="12"/>
  <c r="G21" i="12" s="1"/>
  <c r="M21" i="12" s="1"/>
  <c r="I21" i="12"/>
  <c r="K21" i="12"/>
  <c r="O21" i="12"/>
  <c r="Q21" i="12"/>
  <c r="U21" i="12"/>
  <c r="F23" i="12"/>
  <c r="G23" i="12" s="1"/>
  <c r="I23" i="12"/>
  <c r="K23" i="12"/>
  <c r="O23" i="12"/>
  <c r="Q23" i="12"/>
  <c r="U23" i="12"/>
  <c r="F24" i="12"/>
  <c r="G24" i="12" s="1"/>
  <c r="M24" i="12" s="1"/>
  <c r="I24" i="12"/>
  <c r="K24" i="12"/>
  <c r="O24" i="12"/>
  <c r="Q24" i="12"/>
  <c r="U24" i="12"/>
  <c r="F25" i="12"/>
  <c r="G25" i="12" s="1"/>
  <c r="M25" i="12" s="1"/>
  <c r="I25" i="12"/>
  <c r="K25" i="12"/>
  <c r="O25" i="12"/>
  <c r="Q25" i="12"/>
  <c r="U25" i="12"/>
  <c r="F26" i="12"/>
  <c r="G26" i="12" s="1"/>
  <c r="M26" i="12" s="1"/>
  <c r="I26" i="12"/>
  <c r="K26" i="12"/>
  <c r="O26" i="12"/>
  <c r="Q26" i="12"/>
  <c r="U26" i="12"/>
  <c r="F28" i="12"/>
  <c r="G28" i="12" s="1"/>
  <c r="I28" i="12"/>
  <c r="I27" i="12" s="1"/>
  <c r="G52" i="1" s="1"/>
  <c r="K28" i="12"/>
  <c r="K27" i="12" s="1"/>
  <c r="H52" i="1" s="1"/>
  <c r="O28" i="12"/>
  <c r="O27" i="12" s="1"/>
  <c r="Q28" i="12"/>
  <c r="Q27" i="12" s="1"/>
  <c r="U28" i="12"/>
  <c r="U27" i="12" s="1"/>
  <c r="F30" i="12"/>
  <c r="G30" i="12" s="1"/>
  <c r="I30" i="12"/>
  <c r="I29" i="12" s="1"/>
  <c r="G53" i="1" s="1"/>
  <c r="K30" i="12"/>
  <c r="K29" i="12" s="1"/>
  <c r="H53" i="1" s="1"/>
  <c r="I53" i="1" s="1"/>
  <c r="O30" i="12"/>
  <c r="O29" i="12" s="1"/>
  <c r="Q30" i="12"/>
  <c r="Q29" i="12" s="1"/>
  <c r="U30" i="12"/>
  <c r="U29" i="12" s="1"/>
  <c r="F32" i="12"/>
  <c r="G32" i="12"/>
  <c r="G31" i="12" s="1"/>
  <c r="I32" i="12"/>
  <c r="K32" i="12"/>
  <c r="O32" i="12"/>
  <c r="Q32" i="12"/>
  <c r="U32" i="12"/>
  <c r="F33" i="12"/>
  <c r="G33" i="12"/>
  <c r="M33" i="12" s="1"/>
  <c r="I33" i="12"/>
  <c r="K33" i="12"/>
  <c r="O33" i="12"/>
  <c r="Q33" i="12"/>
  <c r="U33" i="12"/>
  <c r="F35" i="12"/>
  <c r="G35" i="12" s="1"/>
  <c r="I35" i="12"/>
  <c r="K35" i="12"/>
  <c r="O35" i="12"/>
  <c r="Q35" i="12"/>
  <c r="U35" i="12"/>
  <c r="F36" i="12"/>
  <c r="G36" i="12" s="1"/>
  <c r="M36" i="12" s="1"/>
  <c r="I36" i="12"/>
  <c r="K36" i="12"/>
  <c r="O36" i="12"/>
  <c r="Q36" i="12"/>
  <c r="U36" i="12"/>
  <c r="F37" i="12"/>
  <c r="G37" i="12" s="1"/>
  <c r="M37" i="12" s="1"/>
  <c r="I37" i="12"/>
  <c r="K37" i="12"/>
  <c r="O37" i="12"/>
  <c r="Q37" i="12"/>
  <c r="U37" i="12"/>
  <c r="F38" i="12"/>
  <c r="G38" i="12" s="1"/>
  <c r="M38" i="12" s="1"/>
  <c r="I38" i="12"/>
  <c r="K38" i="12"/>
  <c r="O38" i="12"/>
  <c r="Q38" i="12"/>
  <c r="U38" i="12"/>
  <c r="F39" i="12"/>
  <c r="G39" i="12" s="1"/>
  <c r="M39" i="12" s="1"/>
  <c r="I39" i="12"/>
  <c r="K39" i="12"/>
  <c r="O39" i="12"/>
  <c r="Q39" i="12"/>
  <c r="U39" i="12"/>
  <c r="F40" i="12"/>
  <c r="G40" i="12" s="1"/>
  <c r="M40" i="12" s="1"/>
  <c r="I40" i="12"/>
  <c r="K40" i="12"/>
  <c r="O40" i="12"/>
  <c r="Q40" i="12"/>
  <c r="U40" i="12"/>
  <c r="F41" i="12"/>
  <c r="G41" i="12" s="1"/>
  <c r="M41" i="12" s="1"/>
  <c r="I41" i="12"/>
  <c r="K41" i="12"/>
  <c r="O41" i="12"/>
  <c r="Q41" i="12"/>
  <c r="U41" i="12"/>
  <c r="F42" i="12"/>
  <c r="G42" i="12" s="1"/>
  <c r="M42" i="12" s="1"/>
  <c r="I42" i="12"/>
  <c r="K42" i="12"/>
  <c r="O42" i="12"/>
  <c r="Q42" i="12"/>
  <c r="U42" i="12"/>
  <c r="F43" i="12"/>
  <c r="G43" i="12" s="1"/>
  <c r="M43" i="12" s="1"/>
  <c r="I43" i="12"/>
  <c r="K43" i="12"/>
  <c r="O43" i="12"/>
  <c r="Q43" i="12"/>
  <c r="U43" i="12"/>
  <c r="F44" i="12"/>
  <c r="G44" i="12" s="1"/>
  <c r="M44" i="12" s="1"/>
  <c r="I44" i="12"/>
  <c r="K44" i="12"/>
  <c r="O44" i="12"/>
  <c r="Q44" i="12"/>
  <c r="U44" i="12"/>
  <c r="F45" i="12"/>
  <c r="G45" i="12" s="1"/>
  <c r="M45" i="12" s="1"/>
  <c r="I45" i="12"/>
  <c r="K45" i="12"/>
  <c r="O45" i="12"/>
  <c r="Q45" i="12"/>
  <c r="U45" i="12"/>
  <c r="F46" i="12"/>
  <c r="G46" i="12" s="1"/>
  <c r="M46" i="12" s="1"/>
  <c r="I46" i="12"/>
  <c r="K46" i="12"/>
  <c r="O46" i="12"/>
  <c r="Q46" i="12"/>
  <c r="U46" i="12"/>
  <c r="F47" i="12"/>
  <c r="G47" i="12" s="1"/>
  <c r="M47" i="12" s="1"/>
  <c r="I47" i="12"/>
  <c r="K47" i="12"/>
  <c r="O47" i="12"/>
  <c r="Q47" i="12"/>
  <c r="U47" i="12"/>
  <c r="F49" i="12"/>
  <c r="G49" i="12" s="1"/>
  <c r="I49" i="12"/>
  <c r="K49" i="12"/>
  <c r="O49" i="12"/>
  <c r="Q49" i="12"/>
  <c r="U49" i="12"/>
  <c r="F50" i="12"/>
  <c r="G50" i="12" s="1"/>
  <c r="M50" i="12" s="1"/>
  <c r="I50" i="12"/>
  <c r="K50" i="12"/>
  <c r="O50" i="12"/>
  <c r="Q50" i="12"/>
  <c r="U50" i="12"/>
  <c r="F51" i="12"/>
  <c r="G51" i="12" s="1"/>
  <c r="M51" i="12" s="1"/>
  <c r="I51" i="12"/>
  <c r="K51" i="12"/>
  <c r="O51" i="12"/>
  <c r="Q51" i="12"/>
  <c r="U51" i="12"/>
  <c r="F52" i="12"/>
  <c r="G52" i="12" s="1"/>
  <c r="M52" i="12" s="1"/>
  <c r="I52" i="12"/>
  <c r="K52" i="12"/>
  <c r="O52" i="12"/>
  <c r="Q52" i="12"/>
  <c r="U52" i="12"/>
  <c r="F53" i="12"/>
  <c r="G53" i="12" s="1"/>
  <c r="M53" i="12" s="1"/>
  <c r="I53" i="12"/>
  <c r="K53" i="12"/>
  <c r="O53" i="12"/>
  <c r="Q53" i="12"/>
  <c r="U53" i="12"/>
  <c r="F54" i="12"/>
  <c r="G54" i="12" s="1"/>
  <c r="M54" i="12" s="1"/>
  <c r="I54" i="12"/>
  <c r="K54" i="12"/>
  <c r="O54" i="12"/>
  <c r="Q54" i="12"/>
  <c r="U54" i="12"/>
  <c r="F55" i="12"/>
  <c r="G55" i="12" s="1"/>
  <c r="M55" i="12" s="1"/>
  <c r="I55" i="12"/>
  <c r="K55" i="12"/>
  <c r="O55" i="12"/>
  <c r="Q55" i="12"/>
  <c r="U55" i="12"/>
  <c r="F56" i="12"/>
  <c r="G56" i="12" s="1"/>
  <c r="M56" i="12" s="1"/>
  <c r="I56" i="12"/>
  <c r="K56" i="12"/>
  <c r="O56" i="12"/>
  <c r="Q56" i="12"/>
  <c r="U56" i="12"/>
  <c r="F58" i="12"/>
  <c r="G58" i="12" s="1"/>
  <c r="I58" i="12"/>
  <c r="I57" i="12" s="1"/>
  <c r="G57" i="1" s="1"/>
  <c r="K58" i="12"/>
  <c r="K57" i="12" s="1"/>
  <c r="H57" i="1" s="1"/>
  <c r="O58" i="12"/>
  <c r="O57" i="12" s="1"/>
  <c r="Q58" i="12"/>
  <c r="Q57" i="12" s="1"/>
  <c r="U58" i="12"/>
  <c r="U57" i="12" s="1"/>
  <c r="F60" i="12"/>
  <c r="G60" i="12" s="1"/>
  <c r="I60" i="12"/>
  <c r="K60" i="12"/>
  <c r="O60" i="12"/>
  <c r="Q60" i="12"/>
  <c r="U60" i="12"/>
  <c r="F61" i="12"/>
  <c r="G61" i="12" s="1"/>
  <c r="M61" i="12" s="1"/>
  <c r="I61" i="12"/>
  <c r="K61" i="12"/>
  <c r="O61" i="12"/>
  <c r="Q61" i="12"/>
  <c r="U61" i="12"/>
  <c r="F62" i="12"/>
  <c r="G62" i="12" s="1"/>
  <c r="M62" i="12" s="1"/>
  <c r="I62" i="12"/>
  <c r="K62" i="12"/>
  <c r="O62" i="12"/>
  <c r="Q62" i="12"/>
  <c r="U62" i="12"/>
  <c r="F64" i="12"/>
  <c r="G64" i="12" s="1"/>
  <c r="I64" i="12"/>
  <c r="K64" i="12"/>
  <c r="K63" i="12" s="1"/>
  <c r="H59" i="1" s="1"/>
  <c r="O64" i="12"/>
  <c r="O63" i="12" s="1"/>
  <c r="Q64" i="12"/>
  <c r="U64" i="12"/>
  <c r="F65" i="12"/>
  <c r="G65" i="12" s="1"/>
  <c r="M65" i="12" s="1"/>
  <c r="I65" i="12"/>
  <c r="K65" i="12"/>
  <c r="O65" i="12"/>
  <c r="Q65" i="12"/>
  <c r="U65" i="12"/>
  <c r="F67" i="12"/>
  <c r="G67" i="12" s="1"/>
  <c r="I67" i="12"/>
  <c r="K67" i="12"/>
  <c r="O67" i="12"/>
  <c r="Q67" i="12"/>
  <c r="U67" i="12"/>
  <c r="F68" i="12"/>
  <c r="G68" i="12" s="1"/>
  <c r="M68" i="12" s="1"/>
  <c r="I68" i="12"/>
  <c r="K68" i="12"/>
  <c r="O68" i="12"/>
  <c r="Q68" i="12"/>
  <c r="U68" i="12"/>
  <c r="F69" i="12"/>
  <c r="G69" i="12" s="1"/>
  <c r="M69" i="12" s="1"/>
  <c r="I69" i="12"/>
  <c r="K69" i="12"/>
  <c r="O69" i="12"/>
  <c r="Q69" i="12"/>
  <c r="U69" i="12"/>
  <c r="F70" i="12"/>
  <c r="G70" i="12" s="1"/>
  <c r="M70" i="12" s="1"/>
  <c r="I70" i="12"/>
  <c r="K70" i="12"/>
  <c r="O70" i="12"/>
  <c r="Q70" i="12"/>
  <c r="U70" i="12"/>
  <c r="F71" i="12"/>
  <c r="G71" i="12" s="1"/>
  <c r="M71" i="12" s="1"/>
  <c r="I71" i="12"/>
  <c r="K71" i="12"/>
  <c r="O71" i="12"/>
  <c r="Q71" i="12"/>
  <c r="U71" i="12"/>
  <c r="F73" i="12"/>
  <c r="G73" i="12" s="1"/>
  <c r="I73" i="12"/>
  <c r="I72" i="12" s="1"/>
  <c r="G61" i="1" s="1"/>
  <c r="E19" i="1" s="1"/>
  <c r="K73" i="12"/>
  <c r="K72" i="12" s="1"/>
  <c r="H61" i="1" s="1"/>
  <c r="G19" i="1" s="1"/>
  <c r="O73" i="12"/>
  <c r="O72" i="12" s="1"/>
  <c r="Q73" i="12"/>
  <c r="Q72" i="12" s="1"/>
  <c r="U73" i="12"/>
  <c r="U72" i="12" s="1"/>
  <c r="I20" i="1"/>
  <c r="G20" i="1"/>
  <c r="E20" i="1"/>
  <c r="I18" i="1"/>
  <c r="G18" i="1"/>
  <c r="E18" i="1"/>
  <c r="G27" i="1"/>
  <c r="J28" i="1"/>
  <c r="J26" i="1"/>
  <c r="G38" i="1"/>
  <c r="F38" i="1"/>
  <c r="J23" i="1"/>
  <c r="J24" i="1"/>
  <c r="J25" i="1"/>
  <c r="J27" i="1"/>
  <c r="E24" i="1"/>
  <c r="E26" i="1"/>
  <c r="M73" i="12" l="1"/>
  <c r="M72" i="12" s="1"/>
  <c r="G72" i="12"/>
  <c r="M30" i="12"/>
  <c r="M29" i="12" s="1"/>
  <c r="G29" i="12"/>
  <c r="M9" i="12"/>
  <c r="AD75" i="12"/>
  <c r="G39" i="1" s="1"/>
  <c r="G40" i="1" s="1"/>
  <c r="G25" i="1" s="1"/>
  <c r="G26" i="1" s="1"/>
  <c r="U59" i="12"/>
  <c r="K48" i="12"/>
  <c r="H56" i="1" s="1"/>
  <c r="I56" i="1" s="1"/>
  <c r="Q34" i="12"/>
  <c r="M32" i="12"/>
  <c r="M31" i="12" s="1"/>
  <c r="Q66" i="12"/>
  <c r="Q63" i="12"/>
  <c r="K59" i="12"/>
  <c r="H58" i="1" s="1"/>
  <c r="Q48" i="12"/>
  <c r="K34" i="12"/>
  <c r="H55" i="1" s="1"/>
  <c r="Q31" i="12"/>
  <c r="I31" i="12"/>
  <c r="G54" i="1" s="1"/>
  <c r="I54" i="1" s="1"/>
  <c r="Q22" i="12"/>
  <c r="Q19" i="12"/>
  <c r="Q16" i="12"/>
  <c r="Q13" i="12"/>
  <c r="O8" i="12"/>
  <c r="O66" i="12"/>
  <c r="I59" i="12"/>
  <c r="G58" i="1" s="1"/>
  <c r="I58" i="1" s="1"/>
  <c r="O48" i="12"/>
  <c r="U34" i="12"/>
  <c r="Q59" i="12"/>
  <c r="K22" i="12"/>
  <c r="H51" i="1" s="1"/>
  <c r="G16" i="1" s="1"/>
  <c r="U8" i="12"/>
  <c r="I8" i="12"/>
  <c r="G47" i="1" s="1"/>
  <c r="E16" i="1" s="1"/>
  <c r="I34" i="12"/>
  <c r="G55" i="1" s="1"/>
  <c r="O31" i="12"/>
  <c r="O22" i="12"/>
  <c r="K66" i="12"/>
  <c r="H60" i="1" s="1"/>
  <c r="U66" i="12"/>
  <c r="I66" i="12"/>
  <c r="G60" i="1" s="1"/>
  <c r="U63" i="12"/>
  <c r="I63" i="12"/>
  <c r="G59" i="1" s="1"/>
  <c r="I59" i="1" s="1"/>
  <c r="O59" i="12"/>
  <c r="U48" i="12"/>
  <c r="I48" i="12"/>
  <c r="G56" i="1" s="1"/>
  <c r="O34" i="12"/>
  <c r="U31" i="12"/>
  <c r="K31" i="12"/>
  <c r="H54" i="1" s="1"/>
  <c r="U22" i="12"/>
  <c r="I22" i="12"/>
  <c r="G51" i="1" s="1"/>
  <c r="U19" i="12"/>
  <c r="I19" i="12"/>
  <c r="G50" i="1" s="1"/>
  <c r="I50" i="1" s="1"/>
  <c r="U16" i="12"/>
  <c r="I16" i="12"/>
  <c r="G49" i="1" s="1"/>
  <c r="I49" i="1" s="1"/>
  <c r="U13" i="12"/>
  <c r="I13" i="12"/>
  <c r="G48" i="1" s="1"/>
  <c r="I48" i="1" s="1"/>
  <c r="Q8" i="12"/>
  <c r="I52" i="1"/>
  <c r="I51" i="1"/>
  <c r="I60" i="1"/>
  <c r="G17" i="1"/>
  <c r="I57" i="1"/>
  <c r="I55" i="1"/>
  <c r="H62" i="1"/>
  <c r="I61" i="1"/>
  <c r="I19" i="1" s="1"/>
  <c r="E17" i="1"/>
  <c r="G62" i="1"/>
  <c r="I47" i="1"/>
  <c r="H39" i="1"/>
  <c r="H40" i="1" s="1"/>
  <c r="F40" i="1"/>
  <c r="M17" i="12"/>
  <c r="M16" i="12" s="1"/>
  <c r="G16" i="12"/>
  <c r="M20" i="12"/>
  <c r="M19" i="12" s="1"/>
  <c r="G19" i="12"/>
  <c r="G13" i="12"/>
  <c r="M14" i="12"/>
  <c r="M13" i="12" s="1"/>
  <c r="M67" i="12"/>
  <c r="M66" i="12" s="1"/>
  <c r="G66" i="12"/>
  <c r="G22" i="12"/>
  <c r="M23" i="12"/>
  <c r="M22" i="12" s="1"/>
  <c r="G63" i="12"/>
  <c r="M64" i="12"/>
  <c r="M63" i="12" s="1"/>
  <c r="G34" i="12"/>
  <c r="M35" i="12"/>
  <c r="M34" i="12" s="1"/>
  <c r="M28" i="12"/>
  <c r="M27" i="12" s="1"/>
  <c r="G27" i="12"/>
  <c r="M60" i="12"/>
  <c r="M59" i="12" s="1"/>
  <c r="G59" i="12"/>
  <c r="M58" i="12"/>
  <c r="M57" i="12" s="1"/>
  <c r="G57" i="12"/>
  <c r="M49" i="12"/>
  <c r="M48" i="12" s="1"/>
  <c r="G48" i="12"/>
  <c r="M8" i="12"/>
  <c r="G8" i="12"/>
  <c r="G75" i="12" l="1"/>
  <c r="I17" i="1"/>
  <c r="G21" i="1"/>
  <c r="E21" i="1"/>
  <c r="I62" i="1"/>
  <c r="I16" i="1"/>
  <c r="I21" i="1" s="1"/>
  <c r="I39" i="1"/>
  <c r="I40" i="1" s="1"/>
  <c r="J39" i="1" s="1"/>
  <c r="J40" i="1" s="1"/>
  <c r="G23" i="1"/>
  <c r="G28" i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<sst xmlns="http://schemas.openxmlformats.org/spreadsheetml/2006/main" count="427" uniqueCount="226">
  <si>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</si>
  <si>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</si>
  <si>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</si>
  <si>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</si>
  <si>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</si>
  <si>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</si>
  <si>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</si>
  <si>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</si>
  <si>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</si>
  <si>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</si>
  <si>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</si>
  <si>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</si>
  <si>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</si>
  <si>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</si>
  <si>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</si>
  <si>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</si>
  <si>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</si>
  <si>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</si>
  <si>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</si>
  <si>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</si>
  <si>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</si>
  <si>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</si>
  <si>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</si>
  <si>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</si>
  <si>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</si>
  <si>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</si>
  <si>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</si>
  <si>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</si>
  <si>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</si>
  <si>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</si>
  <si>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</si>
  <si>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</si>
  <si>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</si>
  <si>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</si>
  <si>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</si>
  <si>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</si>
  <si>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</si>
  <si>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</si>
  <si>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</si>
  <si>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</si>
  <si>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</si>
  <si>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</si>
  <si>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</si>
  <si>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</si>
  <si>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</si>
  <si>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Stavební úpravy hygienického zázemí a chodeb ZŠ náměstí Republiky 902/9 Znojmo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</si>
  <si>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</si>
  <si>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</si>
  <si>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</si>
  <si>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</si>
  <si>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</si>
  <si>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</si>
  <si>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</si>
  <si>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</si>
  <si>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</si>
  <si>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</si>
  <si>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Upravy povrchů vnitřní</t>
  </si>
  <si>
    <t>63</t>
  </si>
  <si>
    <t>Podlahy a podlahové konstrukce</t>
  </si>
  <si>
    <t>64</t>
  </si>
  <si>
    <t>Výplně otvorů</t>
  </si>
  <si>
    <t>96</t>
  </si>
  <si>
    <t>Bourání konstrukcí</t>
  </si>
  <si>
    <t>99</t>
  </si>
  <si>
    <t>Staveništní přesun hmot</t>
  </si>
  <si>
    <t>713</t>
  </si>
  <si>
    <t>Izolace tepelné</t>
  </si>
  <si>
    <t>725</t>
  </si>
  <si>
    <t>Zařizovací předměty</t>
  </si>
  <si>
    <t>735</t>
  </si>
  <si>
    <t>Otopná tělesa a VZT</t>
  </si>
  <si>
    <t>766</t>
  </si>
  <si>
    <t>Konstrukce truhlářské</t>
  </si>
  <si>
    <t>771</t>
  </si>
  <si>
    <t>Podlahy z dlaždic a obklady</t>
  </si>
  <si>
    <t>781</t>
  </si>
  <si>
    <t>Obklady keramické</t>
  </si>
  <si>
    <t>D96</t>
  </si>
  <si>
    <t>Přesuny sutí a vybouraných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</si>
  <si>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</si>
  <si>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</si>
  <si>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</si>
  <si>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</si>
  <si>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</si>
  <si>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</si>
  <si>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</si>
  <si>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</si>
  <si>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</si>
  <si>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</si>
  <si>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</si>
  <si>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</si>
  <si>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</si>
  <si>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</si>
  <si>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</si>
  <si>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</si>
  <si>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</si>
  <si>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</si>
  <si>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</si>
  <si>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</si>
  <si>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</si>
  <si>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</si>
  <si>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</si>
  <si>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</si>
  <si>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</si>
  <si>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</si>
  <si>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</si>
  <si>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</si>
  <si>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</si>
  <si>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311271802R00</t>
  </si>
  <si>
    <t>Zdivo z tvárnic pórobetonových PORFIX P2-440 HL, tl. 300 mm</t>
  </si>
  <si>
    <t>m2</t>
  </si>
  <si>
    <t>POL1_0</t>
  </si>
  <si>
    <t>311271801R00</t>
  </si>
  <si>
    <t>Zdivo z tvárnic pórobetonových PORFIX P2-440 HL, tl. 250 mm</t>
  </si>
  <si>
    <t>342256256RT2</t>
  </si>
  <si>
    <t>Příčka z tvárnic pórobetonových PORFIX tl. 200 mm, P2-500, 500x250x200 mm</t>
  </si>
  <si>
    <t>342256253RT3</t>
  </si>
  <si>
    <t>Příčka z tvárnic pórobetonových PORFIX tl. 100 mm, P2-500, 500x250x100 mm</t>
  </si>
  <si>
    <t>411160043RAA</t>
  </si>
  <si>
    <t>Strop z vložek Porotherm, tl. 25 cm, OVN 62,5 cm, nosník délky do 4,0 m, nadbetonávka 6 cm, Kari síť</t>
  </si>
  <si>
    <t>POL2_0</t>
  </si>
  <si>
    <t>342280060RAB</t>
  </si>
  <si>
    <t>Podhled zavěšený z desek sádrokartonových, ocel. nosná kce, deska protipož. 12,5 mm, omítka</t>
  </si>
  <si>
    <t>612420016RAA</t>
  </si>
  <si>
    <t>Omítka stěn vnitřní vápenocementová štuková, montáž a demontáž pomocného lešení</t>
  </si>
  <si>
    <t>611420016RAA</t>
  </si>
  <si>
    <t>Omítka stropů vnitřní vápenocemetová štuková, montáž a demontáž pomocného lešení</t>
  </si>
  <si>
    <t>632421170R00</t>
  </si>
  <si>
    <t>Potěr cementový,ručně zpracovaný,tl.60 mm</t>
  </si>
  <si>
    <t>632421115RT4</t>
  </si>
  <si>
    <t>Potěr WEBER Saint-Gobain,ručně zpracovaný,tl. 5 mm, weberfloor 4160, samonivelační, pevnost 30 MPa</t>
  </si>
  <si>
    <t>642940012RAA</t>
  </si>
  <si>
    <t>Dveře jednokřídlové 70/197, překlad, zárubeň, práh, dřevěné hladké plné, vč. mřížky</t>
  </si>
  <si>
    <t>kus</t>
  </si>
  <si>
    <t>642940010RAA</t>
  </si>
  <si>
    <t>Dveře jednokřídlové 60/197, překlad, zárubeň, práh, dřevěné hladké plné, vč. mřížky</t>
  </si>
  <si>
    <t>642940014RAA</t>
  </si>
  <si>
    <t>Dveře jednokřídlové 80/197, překlad, zárubeň, práh, dřevěné hladké plné, vč. mřížky</t>
  </si>
  <si>
    <t>998766101R00</t>
  </si>
  <si>
    <t>Přesun hmot pro truhlářské konstr., výšky do 6 m</t>
  </si>
  <si>
    <t>t</t>
  </si>
  <si>
    <t>962032231R00</t>
  </si>
  <si>
    <t>Bourání zdiva z cihel pálených</t>
  </si>
  <si>
    <t>m3</t>
  </si>
  <si>
    <t>998011001R00</t>
  </si>
  <si>
    <t>Přesun hmot pro budovy zděné výšky do 6 m</t>
  </si>
  <si>
    <t>713120042RAA</t>
  </si>
  <si>
    <t>Izolace podlah tepelná EPS dvouvrstvá, tloušťka celkem 10 mm</t>
  </si>
  <si>
    <t>998713101R00</t>
  </si>
  <si>
    <t>Přesun hmot pro izolace tepelné, výšky do 6 m</t>
  </si>
  <si>
    <t>725100001RA0</t>
  </si>
  <si>
    <t>Umyvadlo, baterie, zápachová uzávěrka</t>
  </si>
  <si>
    <t>725100006RA0</t>
  </si>
  <si>
    <t>Klozet kombi</t>
  </si>
  <si>
    <t>725100004RA0</t>
  </si>
  <si>
    <t>Sprchové stání, baterie, podlahová vpust</t>
  </si>
  <si>
    <t>725019103R00</t>
  </si>
  <si>
    <t>Výlevka závěsná s plastovou mřížkou</t>
  </si>
  <si>
    <t>soubor</t>
  </si>
  <si>
    <t>725292035R00</t>
  </si>
  <si>
    <t>Držák na toaletní papír nerezový</t>
  </si>
  <si>
    <t>725292044R00</t>
  </si>
  <si>
    <t xml:space="preserve">Dávkovač tekutého mýdla nerezový 1,25 l </t>
  </si>
  <si>
    <t>725292011R00</t>
  </si>
  <si>
    <t>Zásobník na papírové ručníky nerezový</t>
  </si>
  <si>
    <t>725292061R00</t>
  </si>
  <si>
    <t>WC kartáč s nerezovým držákem na stěnu</t>
  </si>
  <si>
    <t>55149030R</t>
  </si>
  <si>
    <t>Koš odpadkový nerezový SLZN 10 obsah 3 l</t>
  </si>
  <si>
    <t>POL3_0</t>
  </si>
  <si>
    <t>55149061R</t>
  </si>
  <si>
    <t>Zrcadlo nerez SLZN 30 nerozbitné 600 x 400 mm</t>
  </si>
  <si>
    <t>725299101R00</t>
  </si>
  <si>
    <t>Montáž koupelnových doplňků - mýdelníků, držáků ap</t>
  </si>
  <si>
    <t>725.R</t>
  </si>
  <si>
    <t>Lavice k převlékání</t>
  </si>
  <si>
    <t>998725101R00</t>
  </si>
  <si>
    <t>Přesun hmot pro zařizovací předměty, výšky do 6 m</t>
  </si>
  <si>
    <t>728112112R00</t>
  </si>
  <si>
    <t>Montáž potrubí plechového kruhového do d 200 mm</t>
  </si>
  <si>
    <t>m</t>
  </si>
  <si>
    <t>42981162R</t>
  </si>
  <si>
    <t>Potrubí SPIRO, 125mm x 3 m</t>
  </si>
  <si>
    <t>728615212R00</t>
  </si>
  <si>
    <t>Montáž ventilátoru axiálního středotlakého potrubního do d 200 mm</t>
  </si>
  <si>
    <t>429148043R</t>
  </si>
  <si>
    <t>Ventilátor do koupelny , VZT jednotka</t>
  </si>
  <si>
    <t>42320401R</t>
  </si>
  <si>
    <t>Vzduchotechnická objímka s pryží 160 mm, nerezová</t>
  </si>
  <si>
    <t>735151186R00</t>
  </si>
  <si>
    <t>Otopné těleso panelové Radik Plan Klasik 11, v. 900 mm, dl. 1000 mm</t>
  </si>
  <si>
    <t>735151.R00</t>
  </si>
  <si>
    <t>Otopné těleso koupelnové, žebřík 133x60</t>
  </si>
  <si>
    <t>998728101R00</t>
  </si>
  <si>
    <t>Přesun hmot pro vzduchotechniku, výšky do 6 m</t>
  </si>
  <si>
    <t>76667.R</t>
  </si>
  <si>
    <t>Stěny plastové dělící, , stěna ve specifikaci</t>
  </si>
  <si>
    <t>771570014RAI</t>
  </si>
  <si>
    <t>Dlažba z dlaždic keramických, do lepidla weber floor 4815, dlažba ve specifikaci</t>
  </si>
  <si>
    <t>781101210RT4</t>
  </si>
  <si>
    <t>Penetrace podkladu pod obklady,  a dlažbu, penetrační nátěr weberpodklad A</t>
  </si>
  <si>
    <t>998771101R00</t>
  </si>
  <si>
    <t>Přesun hmot pro podlahy z dlaždic, výšky do 6 m</t>
  </si>
  <si>
    <t>781475124RAA</t>
  </si>
  <si>
    <t>Obklad vnitřní keramický, dle specifikace</t>
  </si>
  <si>
    <t>998781101R00</t>
  </si>
  <si>
    <t>Přesun hmot pro obklady keramické, výšky do 6 m</t>
  </si>
  <si>
    <t>979087112R00</t>
  </si>
  <si>
    <t>Nakládání suti na dopravní prostředky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</si>
  <si>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</si>
  <si>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</si>
  <si>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</si>
  <si>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</si>
  <si>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</si>
  <si>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</si>
  <si>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979990105R00</t>
  </si>
  <si>
    <t>Poplatek za uložení suti - cihelné výrobky, skupina odpadu 170102</t>
  </si>
  <si>
    <t>005 11-1020.R</t>
  </si>
  <si>
    <t>Přesun stavebních kapacit</t>
  </si>
  <si>
    <t>Soubor</t>
  </si>
  <si>
    <t>POL99_0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</si>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</sst>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5" t="s">
        <v>38</v>
      </c>
    </row>
    <row r="2" spans="1:7" ht="57.75" customHeight="1" x14ac:dyDescent="0.25">
      <c r="A2" s="197" t="s">
        <v>39</v>
      </c>
      <c r="B2" s="197"/>
      <c r="C2" s="197"/>
      <c r="D2" s="197"/>
      <c r="E2" s="197"/>
      <c r="F2" s="197"/>
      <c r="G2" s="1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opLeftCell="B1" zoomScaleNormal="100" zoomScaleSheetLayoutView="75" workbookViewId="0">
      <selection activeCell="B1" sqref="B1:J1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1" t="s">
        <v>36</v>
      </c>
      <c r="B1" s="225" t="s">
        <v>42</v>
      </c>
      <c r="C1" s="226"/>
      <c r="D1" s="226"/>
      <c r="E1" s="226"/>
      <c r="F1" s="226"/>
      <c r="G1" s="226"/>
      <c r="H1" s="226"/>
      <c r="I1" s="226"/>
      <c r="J1" s="227"/>
    </row>
    <row r="2" spans="1:15" ht="23.25" customHeight="1" x14ac:dyDescent="0.25">
      <c r="A2" s="4"/>
      <c r="B2" s="79" t="s">
        <v>40</v>
      </c>
      <c r="C2" s="80"/>
      <c r="D2" s="242" t="s">
        <v>45</v>
      </c>
      <c r="E2" s="243"/>
      <c r="F2" s="243"/>
      <c r="G2" s="243"/>
      <c r="H2" s="243"/>
      <c r="I2" s="243"/>
      <c r="J2" s="244"/>
      <c r="O2" s="2"/>
    </row>
    <row r="3" spans="1:15" ht="23.25" hidden="1" customHeight="1" x14ac:dyDescent="0.25">
      <c r="A3" s="4"/>
      <c r="B3" s="81" t="s">
        <v>43</v>
      </c>
      <c r="C3" s="82"/>
      <c r="D3" s="205"/>
      <c r="E3" s="206"/>
      <c r="F3" s="206"/>
      <c r="G3" s="206"/>
      <c r="H3" s="206"/>
      <c r="I3" s="206"/>
      <c r="J3" s="207"/>
    </row>
    <row r="4" spans="1:15" ht="23.25" hidden="1" customHeight="1" x14ac:dyDescent="0.25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5">
      <c r="A5" s="4"/>
      <c r="B5" s="45" t="s">
        <v>21</v>
      </c>
      <c r="C5" s="5"/>
      <c r="D5" s="89"/>
      <c r="E5" s="25"/>
      <c r="F5" s="25"/>
      <c r="G5" s="25"/>
      <c r="H5" s="27" t="s">
        <v>33</v>
      </c>
      <c r="I5" s="89"/>
      <c r="J5" s="11"/>
    </row>
    <row r="6" spans="1:15" ht="15.75" customHeight="1" x14ac:dyDescent="0.25">
      <c r="A6" s="4"/>
      <c r="B6" s="39"/>
      <c r="C6" s="25"/>
      <c r="D6" s="89"/>
      <c r="E6" s="25"/>
      <c r="F6" s="25"/>
      <c r="G6" s="25"/>
      <c r="H6" s="27" t="s">
        <v>34</v>
      </c>
      <c r="I6" s="89"/>
      <c r="J6" s="11"/>
    </row>
    <row r="7" spans="1:15" ht="15.75" customHeight="1" x14ac:dyDescent="0.25">
      <c r="A7" s="4"/>
      <c r="B7" s="40"/>
      <c r="C7" s="90"/>
      <c r="D7" s="78"/>
      <c r="E7" s="32"/>
      <c r="F7" s="32"/>
      <c r="G7" s="32"/>
      <c r="H7" s="34"/>
      <c r="I7" s="32"/>
      <c r="J7" s="49"/>
    </row>
    <row r="8" spans="1:15" ht="24" hidden="1" customHeight="1" x14ac:dyDescent="0.25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5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5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5">
      <c r="A11" s="4"/>
      <c r="B11" s="45" t="s">
        <v>18</v>
      </c>
      <c r="C11" s="5"/>
      <c r="D11" s="237"/>
      <c r="E11" s="237"/>
      <c r="F11" s="237"/>
      <c r="G11" s="237"/>
      <c r="H11" s="27" t="s">
        <v>33</v>
      </c>
      <c r="I11" s="92"/>
      <c r="J11" s="11"/>
    </row>
    <row r="12" spans="1:15" ht="15.75" customHeight="1" x14ac:dyDescent="0.25">
      <c r="A12" s="4"/>
      <c r="B12" s="39"/>
      <c r="C12" s="25"/>
      <c r="D12" s="222"/>
      <c r="E12" s="222"/>
      <c r="F12" s="222"/>
      <c r="G12" s="222"/>
      <c r="H12" s="27" t="s">
        <v>34</v>
      </c>
      <c r="I12" s="92"/>
      <c r="J12" s="11"/>
    </row>
    <row r="13" spans="1:15" ht="15.75" customHeight="1" x14ac:dyDescent="0.25">
      <c r="A13" s="4"/>
      <c r="B13" s="40"/>
      <c r="C13" s="91"/>
      <c r="D13" s="223"/>
      <c r="E13" s="223"/>
      <c r="F13" s="223"/>
      <c r="G13" s="223"/>
      <c r="H13" s="28"/>
      <c r="I13" s="32"/>
      <c r="J13" s="49"/>
    </row>
    <row r="14" spans="1:15" ht="24" hidden="1" customHeight="1" x14ac:dyDescent="0.25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5">
      <c r="A15" s="4"/>
      <c r="B15" s="50" t="s">
        <v>31</v>
      </c>
      <c r="C15" s="70"/>
      <c r="D15" s="51"/>
      <c r="E15" s="245" t="s">
        <v>29</v>
      </c>
      <c r="F15" s="245"/>
      <c r="G15" s="218" t="s">
        <v>30</v>
      </c>
      <c r="H15" s="218"/>
      <c r="I15" s="218" t="s">
        <v>28</v>
      </c>
      <c r="J15" s="219"/>
    </row>
    <row r="16" spans="1:15" ht="23.25" customHeight="1" x14ac:dyDescent="0.25">
      <c r="A16" s="139" t="s">
        <v>23</v>
      </c>
      <c r="B16" s="140" t="s">
        <v>23</v>
      </c>
      <c r="C16" s="56"/>
      <c r="D16" s="57"/>
      <c r="E16" s="220">
        <f>SUMIF(F47:F61,A16,G47:G61)+SUMIF(F47:F61,"PSU",G47:G61)</f>
        <v>0</v>
      </c>
      <c r="F16" s="221"/>
      <c r="G16" s="220">
        <f>SUMIF(F47:F61,A16,H47:H61)+SUMIF(F47:F61,"PSU",H47:H61)</f>
        <v>0</v>
      </c>
      <c r="H16" s="221"/>
      <c r="I16" s="220">
        <f>SUMIF(F47:F61,A16,I47:I61)+SUMIF(F47:F61,"PSU",I47:I61)</f>
        <v>0</v>
      </c>
      <c r="J16" s="234"/>
    </row>
    <row r="17" spans="1:10" ht="23.25" customHeight="1" x14ac:dyDescent="0.25">
      <c r="A17" s="139" t="s">
        <v>24</v>
      </c>
      <c r="B17" s="140" t="s">
        <v>24</v>
      </c>
      <c r="C17" s="56"/>
      <c r="D17" s="57"/>
      <c r="E17" s="220">
        <f>SUMIF(F47:F61,A17,G47:G61)</f>
        <v>0</v>
      </c>
      <c r="F17" s="221"/>
      <c r="G17" s="220">
        <f>SUMIF(F47:F61,A17,H47:H61)</f>
        <v>0</v>
      </c>
      <c r="H17" s="221"/>
      <c r="I17" s="220">
        <f>SUMIF(F47:F61,A17,I47:I61)</f>
        <v>0</v>
      </c>
      <c r="J17" s="234"/>
    </row>
    <row r="18" spans="1:10" ht="23.25" customHeight="1" x14ac:dyDescent="0.25">
      <c r="A18" s="139" t="s">
        <v>25</v>
      </c>
      <c r="B18" s="140" t="s">
        <v>25</v>
      </c>
      <c r="C18" s="56"/>
      <c r="D18" s="57"/>
      <c r="E18" s="220">
        <f>SUMIF(F47:F61,A18,G47:G61)</f>
        <v>0</v>
      </c>
      <c r="F18" s="221"/>
      <c r="G18" s="220">
        <f>SUMIF(F47:F61,A18,H47:H61)</f>
        <v>0</v>
      </c>
      <c r="H18" s="221"/>
      <c r="I18" s="220">
        <f>SUMIF(F47:F61,A18,I47:I61)</f>
        <v>0</v>
      </c>
      <c r="J18" s="234"/>
    </row>
    <row r="19" spans="1:10" ht="23.25" customHeight="1" x14ac:dyDescent="0.25">
      <c r="A19" s="139" t="s">
        <v>79</v>
      </c>
      <c r="B19" s="140" t="s">
        <v>26</v>
      </c>
      <c r="C19" s="56"/>
      <c r="D19" s="57"/>
      <c r="E19" s="220">
        <f>SUMIF(F47:F61,A19,G47:G61)</f>
        <v>0</v>
      </c>
      <c r="F19" s="221"/>
      <c r="G19" s="220">
        <f>SUMIF(F47:F61,A19,H47:H61)</f>
        <v>0</v>
      </c>
      <c r="H19" s="221"/>
      <c r="I19" s="220">
        <f>SUMIF(F47:F61,A19,I47:I61)</f>
        <v>0</v>
      </c>
      <c r="J19" s="234"/>
    </row>
    <row r="20" spans="1:10" ht="23.25" customHeight="1" x14ac:dyDescent="0.25">
      <c r="A20" s="139" t="s">
        <v>80</v>
      </c>
      <c r="B20" s="140" t="s">
        <v>27</v>
      </c>
      <c r="C20" s="56"/>
      <c r="D20" s="57"/>
      <c r="E20" s="220">
        <f>SUMIF(F47:F61,A20,G47:G61)</f>
        <v>0</v>
      </c>
      <c r="F20" s="221"/>
      <c r="G20" s="220">
        <f>SUMIF(F47:F61,A20,H47:H61)</f>
        <v>0</v>
      </c>
      <c r="H20" s="221"/>
      <c r="I20" s="220">
        <f>SUMIF(F47:F61,A20,I47:I61)</f>
        <v>0</v>
      </c>
      <c r="J20" s="234"/>
    </row>
    <row r="21" spans="1:10" ht="23.25" customHeight="1" x14ac:dyDescent="0.25">
      <c r="A21" s="4"/>
      <c r="B21" s="72" t="s">
        <v>28</v>
      </c>
      <c r="C21" s="73"/>
      <c r="D21" s="74"/>
      <c r="E21" s="235">
        <f>SUM(E16:F20)</f>
        <v>0</v>
      </c>
      <c r="F21" s="236"/>
      <c r="G21" s="235">
        <f>SUM(G16:H20)</f>
        <v>0</v>
      </c>
      <c r="H21" s="236"/>
      <c r="I21" s="235">
        <f>SUM(I16:J20)</f>
        <v>0</v>
      </c>
      <c r="J21" s="241"/>
    </row>
    <row r="22" spans="1:10" ht="33" customHeight="1" x14ac:dyDescent="0.25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5">
      <c r="A23" s="4"/>
      <c r="B23" s="55" t="s">
        <v>11</v>
      </c>
      <c r="C23" s="56"/>
      <c r="D23" s="57"/>
      <c r="E23" s="58">
        <v>15</v>
      </c>
      <c r="F23" s="59" t="s">
        <v>0</v>
      </c>
      <c r="G23" s="232">
        <f>ZakladDPHSniVypocet</f>
        <v>0</v>
      </c>
      <c r="H23" s="233"/>
      <c r="I23" s="233"/>
      <c r="J23" s="60" t="str">
        <f t="shared" ref="J23:J28" si="0">Mena</f>
        <v>CZK</v>
      </c>
    </row>
    <row r="24" spans="1:10" ht="23.25" customHeight="1" x14ac:dyDescent="0.25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39">
        <f>ZakladDPHSni*SazbaDPH1/100</f>
        <v>0</v>
      </c>
      <c r="H24" s="240"/>
      <c r="I24" s="240"/>
      <c r="J24" s="60" t="str">
        <f t="shared" si="0"/>
        <v>CZK</v>
      </c>
    </row>
    <row r="25" spans="1:10" ht="23.25" customHeigh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232">
        <f>ZakladDPHZaklVypocet</f>
        <v>0</v>
      </c>
      <c r="H25" s="233"/>
      <c r="I25" s="233"/>
      <c r="J25" s="60" t="str">
        <f t="shared" si="0"/>
        <v>CZK</v>
      </c>
    </row>
    <row r="26" spans="1:10" ht="23.25" customHeight="1" x14ac:dyDescent="0.25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28">
        <f>ZakladDPHZakl*SazbaDPH2/100</f>
        <v>0</v>
      </c>
      <c r="H26" s="229"/>
      <c r="I26" s="229"/>
      <c r="J26" s="54" t="str">
        <f t="shared" si="0"/>
        <v>CZK</v>
      </c>
    </row>
    <row r="27" spans="1:10" ht="23.25" customHeight="1" thickBot="1" x14ac:dyDescent="0.3">
      <c r="A27" s="4"/>
      <c r="B27" s="46" t="s">
        <v>4</v>
      </c>
      <c r="C27" s="20"/>
      <c r="D27" s="23"/>
      <c r="E27" s="20"/>
      <c r="F27" s="21"/>
      <c r="G27" s="230">
        <f>0</f>
        <v>0</v>
      </c>
      <c r="H27" s="230"/>
      <c r="I27" s="230"/>
      <c r="J27" s="61" t="str">
        <f t="shared" si="0"/>
        <v>CZK</v>
      </c>
    </row>
    <row r="28" spans="1:10" ht="27.75" hidden="1" customHeight="1" thickBot="1" x14ac:dyDescent="0.3">
      <c r="A28" s="4"/>
      <c r="B28" s="111" t="s">
        <v>22</v>
      </c>
      <c r="C28" s="112"/>
      <c r="D28" s="112"/>
      <c r="E28" s="113"/>
      <c r="F28" s="114"/>
      <c r="G28" s="217">
        <f>ZakladDPHSniVypocet+ZakladDPHZaklVypocet</f>
        <v>0</v>
      </c>
      <c r="H28" s="217"/>
      <c r="I28" s="217"/>
      <c r="J28" s="115" t="str">
        <f t="shared" si="0"/>
        <v>CZK</v>
      </c>
    </row>
    <row r="29" spans="1:10" ht="27.75" customHeight="1" thickBot="1" x14ac:dyDescent="0.3">
      <c r="A29" s="4"/>
      <c r="B29" s="111" t="s">
        <v>35</v>
      </c>
      <c r="C29" s="116"/>
      <c r="D29" s="116"/>
      <c r="E29" s="116"/>
      <c r="F29" s="116"/>
      <c r="G29" s="231">
        <f>ZakladDPHSni+DPHSni+ZakladDPHZakl+DPHZakl+Zaokrouhleni</f>
        <v>0</v>
      </c>
      <c r="H29" s="231"/>
      <c r="I29" s="231"/>
      <c r="J29" s="117" t="s">
        <v>48</v>
      </c>
    </row>
    <row r="30" spans="1:10" ht="12.75" customHeight="1" x14ac:dyDescent="0.25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5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5">
      <c r="A34" s="29"/>
      <c r="B34" s="29"/>
      <c r="C34" s="30"/>
      <c r="D34" s="224"/>
      <c r="E34" s="224"/>
      <c r="F34" s="30"/>
      <c r="G34" s="224"/>
      <c r="H34" s="224"/>
      <c r="I34" s="224"/>
      <c r="J34" s="36"/>
    </row>
    <row r="35" spans="1:10" ht="12.75" customHeight="1" x14ac:dyDescent="0.25">
      <c r="A35" s="4"/>
      <c r="B35" s="4"/>
      <c r="C35" s="5"/>
      <c r="D35" s="238" t="s">
        <v>2</v>
      </c>
      <c r="E35" s="238"/>
      <c r="F35" s="5"/>
      <c r="G35" s="43"/>
      <c r="H35" s="13" t="s">
        <v>3</v>
      </c>
      <c r="I35" s="43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5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 x14ac:dyDescent="0.25">
      <c r="A39" s="95">
        <v>1</v>
      </c>
      <c r="B39" s="101" t="s">
        <v>46</v>
      </c>
      <c r="C39" s="208" t="s">
        <v>45</v>
      </c>
      <c r="D39" s="209"/>
      <c r="E39" s="209"/>
      <c r="F39" s="106">
        <f>'Rozpočet Pol'!AC75</f>
        <v>0</v>
      </c>
      <c r="G39" s="107">
        <f>'Rozpočet Pol'!AD75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5">
      <c r="A40" s="95"/>
      <c r="B40" s="210" t="s">
        <v>47</v>
      </c>
      <c r="C40" s="211"/>
      <c r="D40" s="211"/>
      <c r="E40" s="212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4" spans="1:10" ht="15.6" x14ac:dyDescent="0.3">
      <c r="B44" s="118" t="s">
        <v>49</v>
      </c>
    </row>
    <row r="46" spans="1:10" ht="25.5" customHeight="1" x14ac:dyDescent="0.25">
      <c r="A46" s="119"/>
      <c r="B46" s="123" t="s">
        <v>16</v>
      </c>
      <c r="C46" s="123" t="s">
        <v>5</v>
      </c>
      <c r="D46" s="124"/>
      <c r="E46" s="124"/>
      <c r="F46" s="127" t="s">
        <v>50</v>
      </c>
      <c r="G46" s="127" t="s">
        <v>29</v>
      </c>
      <c r="H46" s="127" t="s">
        <v>30</v>
      </c>
      <c r="I46" s="213" t="s">
        <v>28</v>
      </c>
      <c r="J46" s="213"/>
    </row>
    <row r="47" spans="1:10" ht="25.5" customHeight="1" x14ac:dyDescent="0.25">
      <c r="A47" s="120"/>
      <c r="B47" s="128" t="s">
        <v>51</v>
      </c>
      <c r="C47" s="215" t="s">
        <v>52</v>
      </c>
      <c r="D47" s="216"/>
      <c r="E47" s="216"/>
      <c r="F47" s="130" t="s">
        <v>23</v>
      </c>
      <c r="G47" s="131">
        <f>'Rozpočet Pol'!I8</f>
        <v>0</v>
      </c>
      <c r="H47" s="131">
        <f>'Rozpočet Pol'!K8</f>
        <v>0</v>
      </c>
      <c r="I47" s="214">
        <f t="shared" ref="I47:I61" si="1">G47+H47</f>
        <v>0</v>
      </c>
      <c r="J47" s="214"/>
    </row>
    <row r="48" spans="1:10" ht="25.5" customHeight="1" x14ac:dyDescent="0.25">
      <c r="A48" s="120"/>
      <c r="B48" s="122" t="s">
        <v>53</v>
      </c>
      <c r="C48" s="199" t="s">
        <v>54</v>
      </c>
      <c r="D48" s="200"/>
      <c r="E48" s="200"/>
      <c r="F48" s="132" t="s">
        <v>23</v>
      </c>
      <c r="G48" s="133">
        <f>'Rozpočet Pol'!I13</f>
        <v>0</v>
      </c>
      <c r="H48" s="133">
        <f>'Rozpočet Pol'!K13</f>
        <v>0</v>
      </c>
      <c r="I48" s="198">
        <f t="shared" si="1"/>
        <v>0</v>
      </c>
      <c r="J48" s="198"/>
    </row>
    <row r="49" spans="1:10" ht="25.5" customHeight="1" x14ac:dyDescent="0.25">
      <c r="A49" s="120"/>
      <c r="B49" s="122" t="s">
        <v>55</v>
      </c>
      <c r="C49" s="199" t="s">
        <v>56</v>
      </c>
      <c r="D49" s="200"/>
      <c r="E49" s="200"/>
      <c r="F49" s="132" t="s">
        <v>23</v>
      </c>
      <c r="G49" s="133">
        <f>'Rozpočet Pol'!I16</f>
        <v>0</v>
      </c>
      <c r="H49" s="133">
        <f>'Rozpočet Pol'!K16</f>
        <v>0</v>
      </c>
      <c r="I49" s="198">
        <f t="shared" si="1"/>
        <v>0</v>
      </c>
      <c r="J49" s="198"/>
    </row>
    <row r="50" spans="1:10" ht="25.5" customHeight="1" x14ac:dyDescent="0.25">
      <c r="A50" s="120"/>
      <c r="B50" s="122" t="s">
        <v>57</v>
      </c>
      <c r="C50" s="199" t="s">
        <v>58</v>
      </c>
      <c r="D50" s="200"/>
      <c r="E50" s="200"/>
      <c r="F50" s="132" t="s">
        <v>23</v>
      </c>
      <c r="G50" s="133">
        <f>'Rozpočet Pol'!I19</f>
        <v>0</v>
      </c>
      <c r="H50" s="133">
        <f>'Rozpočet Pol'!K19</f>
        <v>0</v>
      </c>
      <c r="I50" s="198">
        <f t="shared" si="1"/>
        <v>0</v>
      </c>
      <c r="J50" s="198"/>
    </row>
    <row r="51" spans="1:10" ht="25.5" customHeight="1" x14ac:dyDescent="0.25">
      <c r="A51" s="120"/>
      <c r="B51" s="122" t="s">
        <v>59</v>
      </c>
      <c r="C51" s="199" t="s">
        <v>60</v>
      </c>
      <c r="D51" s="200"/>
      <c r="E51" s="200"/>
      <c r="F51" s="132" t="s">
        <v>23</v>
      </c>
      <c r="G51" s="133">
        <f>'Rozpočet Pol'!I22</f>
        <v>0</v>
      </c>
      <c r="H51" s="133">
        <f>'Rozpočet Pol'!K22</f>
        <v>0</v>
      </c>
      <c r="I51" s="198">
        <f t="shared" si="1"/>
        <v>0</v>
      </c>
      <c r="J51" s="198"/>
    </row>
    <row r="52" spans="1:10" ht="25.5" customHeight="1" x14ac:dyDescent="0.25">
      <c r="A52" s="120"/>
      <c r="B52" s="122" t="s">
        <v>61</v>
      </c>
      <c r="C52" s="199" t="s">
        <v>62</v>
      </c>
      <c r="D52" s="200"/>
      <c r="E52" s="200"/>
      <c r="F52" s="132" t="s">
        <v>23</v>
      </c>
      <c r="G52" s="133">
        <f>'Rozpočet Pol'!I27</f>
        <v>0</v>
      </c>
      <c r="H52" s="133">
        <f>'Rozpočet Pol'!K27</f>
        <v>0</v>
      </c>
      <c r="I52" s="198">
        <f t="shared" si="1"/>
        <v>0</v>
      </c>
      <c r="J52" s="198"/>
    </row>
    <row r="53" spans="1:10" ht="25.5" customHeight="1" x14ac:dyDescent="0.25">
      <c r="A53" s="120"/>
      <c r="B53" s="122" t="s">
        <v>63</v>
      </c>
      <c r="C53" s="199" t="s">
        <v>64</v>
      </c>
      <c r="D53" s="200"/>
      <c r="E53" s="200"/>
      <c r="F53" s="132" t="s">
        <v>23</v>
      </c>
      <c r="G53" s="133">
        <f>'Rozpočet Pol'!I29</f>
        <v>0</v>
      </c>
      <c r="H53" s="133">
        <f>'Rozpočet Pol'!K29</f>
        <v>0</v>
      </c>
      <c r="I53" s="198">
        <f t="shared" si="1"/>
        <v>0</v>
      </c>
      <c r="J53" s="198"/>
    </row>
    <row r="54" spans="1:10" ht="25.5" customHeight="1" x14ac:dyDescent="0.25">
      <c r="A54" s="120"/>
      <c r="B54" s="122" t="s">
        <v>65</v>
      </c>
      <c r="C54" s="199" t="s">
        <v>66</v>
      </c>
      <c r="D54" s="200"/>
      <c r="E54" s="200"/>
      <c r="F54" s="132" t="s">
        <v>24</v>
      </c>
      <c r="G54" s="133">
        <f>'Rozpočet Pol'!I31</f>
        <v>0</v>
      </c>
      <c r="H54" s="133">
        <f>'Rozpočet Pol'!K31</f>
        <v>0</v>
      </c>
      <c r="I54" s="198">
        <f t="shared" si="1"/>
        <v>0</v>
      </c>
      <c r="J54" s="198"/>
    </row>
    <row r="55" spans="1:10" ht="25.5" customHeight="1" x14ac:dyDescent="0.25">
      <c r="A55" s="120"/>
      <c r="B55" s="122" t="s">
        <v>67</v>
      </c>
      <c r="C55" s="199" t="s">
        <v>68</v>
      </c>
      <c r="D55" s="200"/>
      <c r="E55" s="200"/>
      <c r="F55" s="132" t="s">
        <v>24</v>
      </c>
      <c r="G55" s="133">
        <f>'Rozpočet Pol'!I34</f>
        <v>0</v>
      </c>
      <c r="H55" s="133">
        <f>'Rozpočet Pol'!K34</f>
        <v>0</v>
      </c>
      <c r="I55" s="198">
        <f t="shared" si="1"/>
        <v>0</v>
      </c>
      <c r="J55" s="198"/>
    </row>
    <row r="56" spans="1:10" ht="25.5" customHeight="1" x14ac:dyDescent="0.25">
      <c r="A56" s="120"/>
      <c r="B56" s="122" t="s">
        <v>69</v>
      </c>
      <c r="C56" s="199" t="s">
        <v>70</v>
      </c>
      <c r="D56" s="200"/>
      <c r="E56" s="200"/>
      <c r="F56" s="132" t="s">
        <v>24</v>
      </c>
      <c r="G56" s="133">
        <f>'Rozpočet Pol'!I48</f>
        <v>0</v>
      </c>
      <c r="H56" s="133">
        <f>'Rozpočet Pol'!K48</f>
        <v>0</v>
      </c>
      <c r="I56" s="198">
        <f t="shared" si="1"/>
        <v>0</v>
      </c>
      <c r="J56" s="198"/>
    </row>
    <row r="57" spans="1:10" ht="25.5" customHeight="1" x14ac:dyDescent="0.25">
      <c r="A57" s="120"/>
      <c r="B57" s="122" t="s">
        <v>71</v>
      </c>
      <c r="C57" s="199" t="s">
        <v>72</v>
      </c>
      <c r="D57" s="200"/>
      <c r="E57" s="200"/>
      <c r="F57" s="132" t="s">
        <v>24</v>
      </c>
      <c r="G57" s="133">
        <f>'Rozpočet Pol'!I57</f>
        <v>0</v>
      </c>
      <c r="H57" s="133">
        <f>'Rozpočet Pol'!K57</f>
        <v>0</v>
      </c>
      <c r="I57" s="198">
        <f t="shared" si="1"/>
        <v>0</v>
      </c>
      <c r="J57" s="198"/>
    </row>
    <row r="58" spans="1:10" ht="25.5" customHeight="1" x14ac:dyDescent="0.25">
      <c r="A58" s="120"/>
      <c r="B58" s="122" t="s">
        <v>73</v>
      </c>
      <c r="C58" s="199" t="s">
        <v>74</v>
      </c>
      <c r="D58" s="200"/>
      <c r="E58" s="200"/>
      <c r="F58" s="132" t="s">
        <v>24</v>
      </c>
      <c r="G58" s="133">
        <f>'Rozpočet Pol'!I59</f>
        <v>0</v>
      </c>
      <c r="H58" s="133">
        <f>'Rozpočet Pol'!K59</f>
        <v>0</v>
      </c>
      <c r="I58" s="198">
        <f t="shared" si="1"/>
        <v>0</v>
      </c>
      <c r="J58" s="198"/>
    </row>
    <row r="59" spans="1:10" ht="25.5" customHeight="1" x14ac:dyDescent="0.25">
      <c r="A59" s="120"/>
      <c r="B59" s="122" t="s">
        <v>75</v>
      </c>
      <c r="C59" s="199" t="s">
        <v>76</v>
      </c>
      <c r="D59" s="200"/>
      <c r="E59" s="200"/>
      <c r="F59" s="132" t="s">
        <v>24</v>
      </c>
      <c r="G59" s="133">
        <f>'Rozpočet Pol'!I63</f>
        <v>0</v>
      </c>
      <c r="H59" s="133">
        <f>'Rozpočet Pol'!K63</f>
        <v>0</v>
      </c>
      <c r="I59" s="198">
        <f t="shared" si="1"/>
        <v>0</v>
      </c>
      <c r="J59" s="198"/>
    </row>
    <row r="60" spans="1:10" ht="25.5" customHeight="1" x14ac:dyDescent="0.25">
      <c r="A60" s="120"/>
      <c r="B60" s="122" t="s">
        <v>77</v>
      </c>
      <c r="C60" s="199" t="s">
        <v>78</v>
      </c>
      <c r="D60" s="200"/>
      <c r="E60" s="200"/>
      <c r="F60" s="132" t="s">
        <v>23</v>
      </c>
      <c r="G60" s="133">
        <f>'Rozpočet Pol'!I66</f>
        <v>0</v>
      </c>
      <c r="H60" s="133">
        <f>'Rozpočet Pol'!K66</f>
        <v>0</v>
      </c>
      <c r="I60" s="198">
        <f t="shared" si="1"/>
        <v>0</v>
      </c>
      <c r="J60" s="198"/>
    </row>
    <row r="61" spans="1:10" ht="25.5" customHeight="1" x14ac:dyDescent="0.25">
      <c r="A61" s="120"/>
      <c r="B61" s="129" t="s">
        <v>79</v>
      </c>
      <c r="C61" s="202" t="s">
        <v>26</v>
      </c>
      <c r="D61" s="203"/>
      <c r="E61" s="203"/>
      <c r="F61" s="134" t="s">
        <v>79</v>
      </c>
      <c r="G61" s="135">
        <f>'Rozpočet Pol'!I72</f>
        <v>0</v>
      </c>
      <c r="H61" s="135">
        <f>'Rozpočet Pol'!K72</f>
        <v>0</v>
      </c>
      <c r="I61" s="201">
        <f t="shared" si="1"/>
        <v>0</v>
      </c>
      <c r="J61" s="201"/>
    </row>
    <row r="62" spans="1:10" ht="25.5" customHeight="1" x14ac:dyDescent="0.25">
      <c r="A62" s="121"/>
      <c r="B62" s="125" t="s">
        <v>1</v>
      </c>
      <c r="C62" s="125"/>
      <c r="D62" s="126"/>
      <c r="E62" s="126"/>
      <c r="F62" s="136"/>
      <c r="G62" s="137">
        <f>SUM(G47:G61)</f>
        <v>0</v>
      </c>
      <c r="H62" s="137">
        <f>SUM(H47:H61)</f>
        <v>0</v>
      </c>
      <c r="I62" s="204">
        <f>SUM(I47:I61)</f>
        <v>0</v>
      </c>
      <c r="J62" s="204"/>
    </row>
    <row r="63" spans="1:10" x14ac:dyDescent="0.25">
      <c r="F63" s="138"/>
      <c r="G63" s="94"/>
      <c r="H63" s="138"/>
      <c r="I63" s="94"/>
      <c r="J63" s="94"/>
    </row>
    <row r="64" spans="1:10" x14ac:dyDescent="0.25">
      <c r="F64" s="138"/>
      <c r="G64" s="94"/>
      <c r="H64" s="138"/>
      <c r="I64" s="94"/>
      <c r="J64" s="94"/>
    </row>
    <row r="65" spans="6:10" x14ac:dyDescent="0.25">
      <c r="F65" s="138"/>
      <c r="G65" s="94"/>
      <c r="H65" s="138"/>
      <c r="I65" s="94"/>
      <c r="J65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D35:E35"/>
    <mergeCell ref="G19:H19"/>
    <mergeCell ref="G20:H20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46" t="s">
        <v>6</v>
      </c>
      <c r="B1" s="246"/>
      <c r="C1" s="247"/>
      <c r="D1" s="246"/>
      <c r="E1" s="246"/>
      <c r="F1" s="246"/>
      <c r="G1" s="246"/>
    </row>
    <row r="2" spans="1:7" ht="24.9" customHeight="1" x14ac:dyDescent="0.25">
      <c r="A2" s="77" t="s">
        <v>41</v>
      </c>
      <c r="B2" s="76"/>
      <c r="C2" s="248"/>
      <c r="D2" s="248"/>
      <c r="E2" s="248"/>
      <c r="F2" s="248"/>
      <c r="G2" s="249"/>
    </row>
    <row r="3" spans="1:7" ht="24.9" hidden="1" customHeight="1" x14ac:dyDescent="0.25">
      <c r="A3" s="77" t="s">
        <v>7</v>
      </c>
      <c r="B3" s="76"/>
      <c r="C3" s="248"/>
      <c r="D3" s="248"/>
      <c r="E3" s="248"/>
      <c r="F3" s="248"/>
      <c r="G3" s="249"/>
    </row>
    <row r="4" spans="1:7" ht="24.9" hidden="1" customHeight="1" x14ac:dyDescent="0.25">
      <c r="A4" s="77" t="s">
        <v>8</v>
      </c>
      <c r="B4" s="76"/>
      <c r="C4" s="248"/>
      <c r="D4" s="248"/>
      <c r="E4" s="248"/>
      <c r="F4" s="248"/>
      <c r="G4" s="249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85"/>
  <sheetViews>
    <sheetView tabSelected="1" workbookViewId="0">
      <selection activeCell="C2" sqref="C2:G2"/>
    </sheetView>
  </sheetViews>
  <sheetFormatPr defaultRowHeight="13.2" outlineLevelRow="1" x14ac:dyDescent="0.25"/>
  <cols>
    <col min="1" max="1" width="4.33203125" customWidth="1"/>
    <col min="2" max="2" width="14.44140625" style="93" customWidth="1"/>
    <col min="3" max="3" width="38.33203125" style="93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12" max="21" width="0" hidden="1" customWidth="1"/>
    <col min="29" max="39" width="0" hidden="1" customWidth="1"/>
  </cols>
  <sheetData>
    <row r="1" spans="1:60" ht="15.75" customHeight="1" x14ac:dyDescent="0.3">
      <c r="A1" s="250" t="s">
        <v>6</v>
      </c>
      <c r="B1" s="250"/>
      <c r="C1" s="250"/>
      <c r="D1" s="250"/>
      <c r="E1" s="250"/>
      <c r="F1" s="250"/>
      <c r="G1" s="250"/>
      <c r="AE1" t="s">
        <v>82</v>
      </c>
    </row>
    <row r="2" spans="1:60" ht="25.05" customHeight="1" x14ac:dyDescent="0.25">
      <c r="A2" s="143" t="s">
        <v>81</v>
      </c>
      <c r="B2" s="141"/>
      <c r="C2" s="251" t="s">
        <v>45</v>
      </c>
      <c r="D2" s="252"/>
      <c r="E2" s="252"/>
      <c r="F2" s="252"/>
      <c r="G2" s="253"/>
      <c r="AE2" t="s">
        <v>83</v>
      </c>
    </row>
    <row r="3" spans="1:60" ht="25.05" hidden="1" customHeight="1" x14ac:dyDescent="0.25">
      <c r="A3" s="144" t="s">
        <v>7</v>
      </c>
      <c r="B3" s="142"/>
      <c r="C3" s="254"/>
      <c r="D3" s="255"/>
      <c r="E3" s="255"/>
      <c r="F3" s="255"/>
      <c r="G3" s="256"/>
      <c r="AE3" t="s">
        <v>84</v>
      </c>
    </row>
    <row r="4" spans="1:60" ht="25.05" hidden="1" customHeight="1" x14ac:dyDescent="0.25">
      <c r="A4" s="144" t="s">
        <v>8</v>
      </c>
      <c r="B4" s="142"/>
      <c r="C4" s="254"/>
      <c r="D4" s="255"/>
      <c r="E4" s="255"/>
      <c r="F4" s="255"/>
      <c r="G4" s="256"/>
      <c r="AE4" t="s">
        <v>85</v>
      </c>
    </row>
    <row r="5" spans="1:60" hidden="1" x14ac:dyDescent="0.25">
      <c r="A5" s="145" t="s">
        <v>86</v>
      </c>
      <c r="B5" s="146"/>
      <c r="C5" s="147"/>
      <c r="D5" s="148"/>
      <c r="E5" s="148"/>
      <c r="F5" s="148"/>
      <c r="G5" s="149"/>
      <c r="AE5" t="s">
        <v>87</v>
      </c>
    </row>
    <row r="7" spans="1:60" ht="39.6" x14ac:dyDescent="0.25">
      <c r="A7" s="154" t="s">
        <v>88</v>
      </c>
      <c r="B7" s="155" t="s">
        <v>89</v>
      </c>
      <c r="C7" s="155" t="s">
        <v>90</v>
      </c>
      <c r="D7" s="154" t="s">
        <v>91</v>
      </c>
      <c r="E7" s="154" t="s">
        <v>92</v>
      </c>
      <c r="F7" s="150" t="s">
        <v>93</v>
      </c>
      <c r="G7" s="171" t="s">
        <v>28</v>
      </c>
      <c r="H7" s="172" t="s">
        <v>29</v>
      </c>
      <c r="I7" s="172" t="s">
        <v>94</v>
      </c>
      <c r="J7" s="172" t="s">
        <v>30</v>
      </c>
      <c r="K7" s="172" t="s">
        <v>95</v>
      </c>
      <c r="L7" s="172" t="s">
        <v>96</v>
      </c>
      <c r="M7" s="172" t="s">
        <v>97</v>
      </c>
      <c r="N7" s="172" t="s">
        <v>98</v>
      </c>
      <c r="O7" s="172" t="s">
        <v>99</v>
      </c>
      <c r="P7" s="172" t="s">
        <v>100</v>
      </c>
      <c r="Q7" s="172" t="s">
        <v>101</v>
      </c>
      <c r="R7" s="172" t="s">
        <v>102</v>
      </c>
      <c r="S7" s="172" t="s">
        <v>103</v>
      </c>
      <c r="T7" s="172" t="s">
        <v>104</v>
      </c>
      <c r="U7" s="157" t="s">
        <v>105</v>
      </c>
    </row>
    <row r="8" spans="1:60" x14ac:dyDescent="0.25">
      <c r="A8" s="173" t="s">
        <v>106</v>
      </c>
      <c r="B8" s="174" t="s">
        <v>51</v>
      </c>
      <c r="C8" s="175" t="s">
        <v>52</v>
      </c>
      <c r="D8" s="176"/>
      <c r="E8" s="177"/>
      <c r="F8" s="178"/>
      <c r="G8" s="178">
        <f>SUMIF(AE9:AE12,"&lt;&gt;NOR",G9:G12)</f>
        <v>0</v>
      </c>
      <c r="H8" s="178"/>
      <c r="I8" s="178">
        <f>SUM(I9:I12)</f>
        <v>0</v>
      </c>
      <c r="J8" s="178"/>
      <c r="K8" s="178">
        <f>SUM(K9:K12)</f>
        <v>0</v>
      </c>
      <c r="L8" s="178"/>
      <c r="M8" s="178">
        <f>SUM(M9:M12)</f>
        <v>0</v>
      </c>
      <c r="N8" s="156"/>
      <c r="O8" s="156">
        <f>SUM(O9:O12)</f>
        <v>4.0823200000000002</v>
      </c>
      <c r="P8" s="156"/>
      <c r="Q8" s="156">
        <f>SUM(Q9:Q12)</f>
        <v>0</v>
      </c>
      <c r="R8" s="156"/>
      <c r="S8" s="156"/>
      <c r="T8" s="173"/>
      <c r="U8" s="156">
        <f>SUM(U9:U12)</f>
        <v>19.079999999999998</v>
      </c>
      <c r="AE8" t="s">
        <v>107</v>
      </c>
    </row>
    <row r="9" spans="1:60" ht="20.399999999999999" outlineLevel="1" x14ac:dyDescent="0.25">
      <c r="A9" s="152">
        <v>1</v>
      </c>
      <c r="B9" s="158" t="s">
        <v>108</v>
      </c>
      <c r="C9" s="191" t="s">
        <v>109</v>
      </c>
      <c r="D9" s="160" t="s">
        <v>110</v>
      </c>
      <c r="E9" s="166">
        <v>0.4</v>
      </c>
      <c r="F9" s="168">
        <f>H9+J9</f>
        <v>0</v>
      </c>
      <c r="G9" s="168">
        <f>ROUND(E9*F9,2)</f>
        <v>0</v>
      </c>
      <c r="H9" s="169"/>
      <c r="I9" s="168">
        <f>ROUND(E9*H9,2)</f>
        <v>0</v>
      </c>
      <c r="J9" s="169"/>
      <c r="K9" s="168">
        <f>ROUND(E9*J9,2)</f>
        <v>0</v>
      </c>
      <c r="L9" s="168">
        <v>21</v>
      </c>
      <c r="M9" s="168">
        <f>G9*(1+L9/100)</f>
        <v>0</v>
      </c>
      <c r="N9" s="161">
        <v>0.20674999999999999</v>
      </c>
      <c r="O9" s="161">
        <f>ROUND(E9*N9,5)</f>
        <v>8.2699999999999996E-2</v>
      </c>
      <c r="P9" s="161">
        <v>0</v>
      </c>
      <c r="Q9" s="161">
        <f>ROUND(E9*P9,5)</f>
        <v>0</v>
      </c>
      <c r="R9" s="161"/>
      <c r="S9" s="161"/>
      <c r="T9" s="162">
        <v>0.79649999999999999</v>
      </c>
      <c r="U9" s="161">
        <f>ROUND(E9*T9,2)</f>
        <v>0.32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111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20.399999999999999" outlineLevel="1" x14ac:dyDescent="0.25">
      <c r="A10" s="152">
        <v>2</v>
      </c>
      <c r="B10" s="158" t="s">
        <v>112</v>
      </c>
      <c r="C10" s="191" t="s">
        <v>113</v>
      </c>
      <c r="D10" s="160" t="s">
        <v>110</v>
      </c>
      <c r="E10" s="166">
        <v>14.423399999999999</v>
      </c>
      <c r="F10" s="168">
        <f>H10+J10</f>
        <v>0</v>
      </c>
      <c r="G10" s="168">
        <f>ROUND(E10*F10,2)</f>
        <v>0</v>
      </c>
      <c r="H10" s="169"/>
      <c r="I10" s="168">
        <f>ROUND(E10*H10,2)</f>
        <v>0</v>
      </c>
      <c r="J10" s="169"/>
      <c r="K10" s="168">
        <f>ROUND(E10*J10,2)</f>
        <v>0</v>
      </c>
      <c r="L10" s="168">
        <v>21</v>
      </c>
      <c r="M10" s="168">
        <f>G10*(1+L10/100)</f>
        <v>0</v>
      </c>
      <c r="N10" s="161">
        <v>0.17196</v>
      </c>
      <c r="O10" s="161">
        <f>ROUND(E10*N10,5)</f>
        <v>2.4802499999999998</v>
      </c>
      <c r="P10" s="161">
        <v>0</v>
      </c>
      <c r="Q10" s="161">
        <f>ROUND(E10*P10,5)</f>
        <v>0</v>
      </c>
      <c r="R10" s="161"/>
      <c r="S10" s="161"/>
      <c r="T10" s="162">
        <v>0.66220000000000001</v>
      </c>
      <c r="U10" s="161">
        <f>ROUND(E10*T10,2)</f>
        <v>9.5500000000000007</v>
      </c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111</v>
      </c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ht="20.399999999999999" outlineLevel="1" x14ac:dyDescent="0.25">
      <c r="A11" s="152">
        <v>3</v>
      </c>
      <c r="B11" s="158" t="s">
        <v>114</v>
      </c>
      <c r="C11" s="191" t="s">
        <v>115</v>
      </c>
      <c r="D11" s="160" t="s">
        <v>110</v>
      </c>
      <c r="E11" s="166">
        <v>6.1155000000000008</v>
      </c>
      <c r="F11" s="168">
        <f>H11+J11</f>
        <v>0</v>
      </c>
      <c r="G11" s="168">
        <f>ROUND(E11*F11,2)</f>
        <v>0</v>
      </c>
      <c r="H11" s="169"/>
      <c r="I11" s="168">
        <f>ROUND(E11*H11,2)</f>
        <v>0</v>
      </c>
      <c r="J11" s="169"/>
      <c r="K11" s="168">
        <f>ROUND(E11*J11,2)</f>
        <v>0</v>
      </c>
      <c r="L11" s="168">
        <v>21</v>
      </c>
      <c r="M11" s="168">
        <f>G11*(1+L11/100)</f>
        <v>0</v>
      </c>
      <c r="N11" s="161">
        <v>0.14829000000000001</v>
      </c>
      <c r="O11" s="161">
        <f>ROUND(E11*N11,5)</f>
        <v>0.90686999999999995</v>
      </c>
      <c r="P11" s="161">
        <v>0</v>
      </c>
      <c r="Q11" s="161">
        <f>ROUND(E11*P11,5)</f>
        <v>0</v>
      </c>
      <c r="R11" s="161"/>
      <c r="S11" s="161"/>
      <c r="T11" s="162">
        <v>0.78690000000000004</v>
      </c>
      <c r="U11" s="161">
        <f>ROUND(E11*T11,2)</f>
        <v>4.8099999999999996</v>
      </c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111</v>
      </c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0.399999999999999" outlineLevel="1" x14ac:dyDescent="0.25">
      <c r="A12" s="152">
        <v>4</v>
      </c>
      <c r="B12" s="158" t="s">
        <v>116</v>
      </c>
      <c r="C12" s="191" t="s">
        <v>117</v>
      </c>
      <c r="D12" s="160" t="s">
        <v>110</v>
      </c>
      <c r="E12" s="166">
        <v>8.2170999999999985</v>
      </c>
      <c r="F12" s="168">
        <f>H12+J12</f>
        <v>0</v>
      </c>
      <c r="G12" s="168">
        <f>ROUND(E12*F12,2)</f>
        <v>0</v>
      </c>
      <c r="H12" s="169"/>
      <c r="I12" s="168">
        <f>ROUND(E12*H12,2)</f>
        <v>0</v>
      </c>
      <c r="J12" s="169"/>
      <c r="K12" s="168">
        <f>ROUND(E12*J12,2)</f>
        <v>0</v>
      </c>
      <c r="L12" s="168">
        <v>21</v>
      </c>
      <c r="M12" s="168">
        <f>G12*(1+L12/100)</f>
        <v>0</v>
      </c>
      <c r="N12" s="161">
        <v>7.4539999999999995E-2</v>
      </c>
      <c r="O12" s="161">
        <f>ROUND(E12*N12,5)</f>
        <v>0.61250000000000004</v>
      </c>
      <c r="P12" s="161">
        <v>0</v>
      </c>
      <c r="Q12" s="161">
        <f>ROUND(E12*P12,5)</f>
        <v>0</v>
      </c>
      <c r="R12" s="161"/>
      <c r="S12" s="161"/>
      <c r="T12" s="162">
        <v>0.53500000000000003</v>
      </c>
      <c r="U12" s="161">
        <f>ROUND(E12*T12,2)</f>
        <v>4.4000000000000004</v>
      </c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111</v>
      </c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x14ac:dyDescent="0.25">
      <c r="A13" s="153" t="s">
        <v>106</v>
      </c>
      <c r="B13" s="159" t="s">
        <v>53</v>
      </c>
      <c r="C13" s="192" t="s">
        <v>54</v>
      </c>
      <c r="D13" s="163"/>
      <c r="E13" s="167"/>
      <c r="F13" s="170"/>
      <c r="G13" s="170">
        <f>SUMIF(AE14:AE15,"&lt;&gt;NOR",G14:G15)</f>
        <v>0</v>
      </c>
      <c r="H13" s="170"/>
      <c r="I13" s="170">
        <f>SUM(I14:I15)</f>
        <v>0</v>
      </c>
      <c r="J13" s="170"/>
      <c r="K13" s="170">
        <f>SUM(K14:K15)</f>
        <v>0</v>
      </c>
      <c r="L13" s="170"/>
      <c r="M13" s="170">
        <f>SUM(M14:M15)</f>
        <v>0</v>
      </c>
      <c r="N13" s="164"/>
      <c r="O13" s="164">
        <f>SUM(O14:O15)</f>
        <v>6.3226999999999993</v>
      </c>
      <c r="P13" s="164"/>
      <c r="Q13" s="164">
        <f>SUM(Q14:Q15)</f>
        <v>0</v>
      </c>
      <c r="R13" s="164"/>
      <c r="S13" s="164"/>
      <c r="T13" s="165"/>
      <c r="U13" s="164">
        <f>SUM(U14:U15)</f>
        <v>105.38</v>
      </c>
      <c r="AE13" t="s">
        <v>107</v>
      </c>
    </row>
    <row r="14" spans="1:60" ht="20.399999999999999" outlineLevel="1" x14ac:dyDescent="0.25">
      <c r="A14" s="152">
        <v>5</v>
      </c>
      <c r="B14" s="158" t="s">
        <v>118</v>
      </c>
      <c r="C14" s="191" t="s">
        <v>119</v>
      </c>
      <c r="D14" s="160" t="s">
        <v>110</v>
      </c>
      <c r="E14" s="166">
        <v>14.684999999999999</v>
      </c>
      <c r="F14" s="168">
        <f>H14+J14</f>
        <v>0</v>
      </c>
      <c r="G14" s="168">
        <f>ROUND(E14*F14,2)</f>
        <v>0</v>
      </c>
      <c r="H14" s="169"/>
      <c r="I14" s="168">
        <f>ROUND(E14*H14,2)</f>
        <v>0</v>
      </c>
      <c r="J14" s="169"/>
      <c r="K14" s="168">
        <f>ROUND(E14*J14,2)</f>
        <v>0</v>
      </c>
      <c r="L14" s="168">
        <v>21</v>
      </c>
      <c r="M14" s="168">
        <f>G14*(1+L14/100)</f>
        <v>0</v>
      </c>
      <c r="N14" s="161">
        <v>0.35643000000000002</v>
      </c>
      <c r="O14" s="161">
        <f>ROUND(E14*N14,5)</f>
        <v>5.2341699999999998</v>
      </c>
      <c r="P14" s="161">
        <v>0</v>
      </c>
      <c r="Q14" s="161">
        <f>ROUND(E14*P14,5)</f>
        <v>0</v>
      </c>
      <c r="R14" s="161"/>
      <c r="S14" s="161"/>
      <c r="T14" s="162">
        <v>1.44716</v>
      </c>
      <c r="U14" s="161">
        <f>ROUND(E14*T14,2)</f>
        <v>21.25</v>
      </c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120</v>
      </c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0.399999999999999" outlineLevel="1" x14ac:dyDescent="0.25">
      <c r="A15" s="152">
        <v>6</v>
      </c>
      <c r="B15" s="158" t="s">
        <v>121</v>
      </c>
      <c r="C15" s="191" t="s">
        <v>122</v>
      </c>
      <c r="D15" s="160" t="s">
        <v>110</v>
      </c>
      <c r="E15" s="166">
        <v>53.754600000000003</v>
      </c>
      <c r="F15" s="168">
        <f>H15+J15</f>
        <v>0</v>
      </c>
      <c r="G15" s="168">
        <f>ROUND(E15*F15,2)</f>
        <v>0</v>
      </c>
      <c r="H15" s="169"/>
      <c r="I15" s="168">
        <f>ROUND(E15*H15,2)</f>
        <v>0</v>
      </c>
      <c r="J15" s="169"/>
      <c r="K15" s="168">
        <f>ROUND(E15*J15,2)</f>
        <v>0</v>
      </c>
      <c r="L15" s="168">
        <v>21</v>
      </c>
      <c r="M15" s="168">
        <f>G15*(1+L15/100)</f>
        <v>0</v>
      </c>
      <c r="N15" s="161">
        <v>2.0250000000000001E-2</v>
      </c>
      <c r="O15" s="161">
        <f>ROUND(E15*N15,5)</f>
        <v>1.08853</v>
      </c>
      <c r="P15" s="161">
        <v>0</v>
      </c>
      <c r="Q15" s="161">
        <f>ROUND(E15*P15,5)</f>
        <v>0</v>
      </c>
      <c r="R15" s="161"/>
      <c r="S15" s="161"/>
      <c r="T15" s="162">
        <v>1.5649999999999999</v>
      </c>
      <c r="U15" s="161">
        <f>ROUND(E15*T15,2)</f>
        <v>84.13</v>
      </c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120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x14ac:dyDescent="0.25">
      <c r="A16" s="153" t="s">
        <v>106</v>
      </c>
      <c r="B16" s="159" t="s">
        <v>55</v>
      </c>
      <c r="C16" s="192" t="s">
        <v>56</v>
      </c>
      <c r="D16" s="163"/>
      <c r="E16" s="167"/>
      <c r="F16" s="170"/>
      <c r="G16" s="170">
        <f>SUMIF(AE17:AE18,"&lt;&gt;NOR",G17:G18)</f>
        <v>0</v>
      </c>
      <c r="H16" s="170"/>
      <c r="I16" s="170">
        <f>SUM(I17:I18)</f>
        <v>0</v>
      </c>
      <c r="J16" s="170"/>
      <c r="K16" s="170">
        <f>SUM(K17:K18)</f>
        <v>0</v>
      </c>
      <c r="L16" s="170"/>
      <c r="M16" s="170">
        <f>SUM(M17:M18)</f>
        <v>0</v>
      </c>
      <c r="N16" s="164"/>
      <c r="O16" s="164">
        <f>SUM(O17:O18)</f>
        <v>1.2943899999999999</v>
      </c>
      <c r="P16" s="164"/>
      <c r="Q16" s="164">
        <f>SUM(Q17:Q18)</f>
        <v>0</v>
      </c>
      <c r="R16" s="164"/>
      <c r="S16" s="164"/>
      <c r="T16" s="165"/>
      <c r="U16" s="164">
        <f>SUM(U17:U18)</f>
        <v>24.14</v>
      </c>
      <c r="AE16" t="s">
        <v>107</v>
      </c>
    </row>
    <row r="17" spans="1:60" ht="20.399999999999999" outlineLevel="1" x14ac:dyDescent="0.25">
      <c r="A17" s="152">
        <v>7</v>
      </c>
      <c r="B17" s="158" t="s">
        <v>123</v>
      </c>
      <c r="C17" s="191" t="s">
        <v>124</v>
      </c>
      <c r="D17" s="160" t="s">
        <v>110</v>
      </c>
      <c r="E17" s="166">
        <v>17.019399999999997</v>
      </c>
      <c r="F17" s="168">
        <f>H17+J17</f>
        <v>0</v>
      </c>
      <c r="G17" s="168">
        <f>ROUND(E17*F17,2)</f>
        <v>0</v>
      </c>
      <c r="H17" s="169"/>
      <c r="I17" s="168">
        <f>ROUND(E17*H17,2)</f>
        <v>0</v>
      </c>
      <c r="J17" s="169"/>
      <c r="K17" s="168">
        <f>ROUND(E17*J17,2)</f>
        <v>0</v>
      </c>
      <c r="L17" s="168">
        <v>21</v>
      </c>
      <c r="M17" s="168">
        <f>G17*(1+L17/100)</f>
        <v>0</v>
      </c>
      <c r="N17" s="161">
        <v>4.8059999999999999E-2</v>
      </c>
      <c r="O17" s="161">
        <f>ROUND(E17*N17,5)</f>
        <v>0.81794999999999995</v>
      </c>
      <c r="P17" s="161">
        <v>0</v>
      </c>
      <c r="Q17" s="161">
        <f>ROUND(E17*P17,5)</f>
        <v>0</v>
      </c>
      <c r="R17" s="161"/>
      <c r="S17" s="161"/>
      <c r="T17" s="162">
        <v>0.91368000000000005</v>
      </c>
      <c r="U17" s="161">
        <f>ROUND(E17*T17,2)</f>
        <v>15.55</v>
      </c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120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ht="20.399999999999999" outlineLevel="1" x14ac:dyDescent="0.25">
      <c r="A18" s="152">
        <v>8</v>
      </c>
      <c r="B18" s="158" t="s">
        <v>125</v>
      </c>
      <c r="C18" s="191" t="s">
        <v>126</v>
      </c>
      <c r="D18" s="160" t="s">
        <v>110</v>
      </c>
      <c r="E18" s="166">
        <v>9.3000000000000007</v>
      </c>
      <c r="F18" s="168">
        <f>H18+J18</f>
        <v>0</v>
      </c>
      <c r="G18" s="168">
        <f>ROUND(E18*F18,2)</f>
        <v>0</v>
      </c>
      <c r="H18" s="169"/>
      <c r="I18" s="168">
        <f>ROUND(E18*H18,2)</f>
        <v>0</v>
      </c>
      <c r="J18" s="169"/>
      <c r="K18" s="168">
        <f>ROUND(E18*J18,2)</f>
        <v>0</v>
      </c>
      <c r="L18" s="168">
        <v>21</v>
      </c>
      <c r="M18" s="168">
        <f>G18*(1+L18/100)</f>
        <v>0</v>
      </c>
      <c r="N18" s="161">
        <v>5.1229999999999998E-2</v>
      </c>
      <c r="O18" s="161">
        <f>ROUND(E18*N18,5)</f>
        <v>0.47643999999999997</v>
      </c>
      <c r="P18" s="161">
        <v>0</v>
      </c>
      <c r="Q18" s="161">
        <f>ROUND(E18*P18,5)</f>
        <v>0</v>
      </c>
      <c r="R18" s="161"/>
      <c r="S18" s="161"/>
      <c r="T18" s="162">
        <v>0.92373000000000005</v>
      </c>
      <c r="U18" s="161">
        <f>ROUND(E18*T18,2)</f>
        <v>8.59</v>
      </c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120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x14ac:dyDescent="0.25">
      <c r="A19" s="153" t="s">
        <v>106</v>
      </c>
      <c r="B19" s="159" t="s">
        <v>57</v>
      </c>
      <c r="C19" s="192" t="s">
        <v>58</v>
      </c>
      <c r="D19" s="163"/>
      <c r="E19" s="167"/>
      <c r="F19" s="170"/>
      <c r="G19" s="170">
        <f>SUMIF(AE20:AE21,"&lt;&gt;NOR",G20:G21)</f>
        <v>0</v>
      </c>
      <c r="H19" s="170"/>
      <c r="I19" s="170">
        <f>SUM(I20:I21)</f>
        <v>0</v>
      </c>
      <c r="J19" s="170"/>
      <c r="K19" s="170">
        <f>SUM(K20:K21)</f>
        <v>0</v>
      </c>
      <c r="L19" s="170"/>
      <c r="M19" s="170">
        <f>SUM(M20:M21)</f>
        <v>0</v>
      </c>
      <c r="N19" s="164"/>
      <c r="O19" s="164">
        <f>SUM(O20:O21)</f>
        <v>1.70479</v>
      </c>
      <c r="P19" s="164"/>
      <c r="Q19" s="164">
        <f>SUM(Q20:Q21)</f>
        <v>0</v>
      </c>
      <c r="R19" s="164"/>
      <c r="S19" s="164"/>
      <c r="T19" s="165"/>
      <c r="U19" s="164">
        <f>SUM(U20:U21)</f>
        <v>12.14</v>
      </c>
      <c r="AE19" t="s">
        <v>107</v>
      </c>
    </row>
    <row r="20" spans="1:60" outlineLevel="1" x14ac:dyDescent="0.25">
      <c r="A20" s="152">
        <v>9</v>
      </c>
      <c r="B20" s="158" t="s">
        <v>127</v>
      </c>
      <c r="C20" s="191" t="s">
        <v>128</v>
      </c>
      <c r="D20" s="160" t="s">
        <v>110</v>
      </c>
      <c r="E20" s="166">
        <v>12.709199999999999</v>
      </c>
      <c r="F20" s="168">
        <f>H20+J20</f>
        <v>0</v>
      </c>
      <c r="G20" s="168">
        <f>ROUND(E20*F20,2)</f>
        <v>0</v>
      </c>
      <c r="H20" s="169"/>
      <c r="I20" s="168">
        <f>ROUND(E20*H20,2)</f>
        <v>0</v>
      </c>
      <c r="J20" s="169"/>
      <c r="K20" s="168">
        <f>ROUND(E20*J20,2)</f>
        <v>0</v>
      </c>
      <c r="L20" s="168">
        <v>21</v>
      </c>
      <c r="M20" s="168">
        <f>G20*(1+L20/100)</f>
        <v>0</v>
      </c>
      <c r="N20" s="161">
        <v>0.12288</v>
      </c>
      <c r="O20" s="161">
        <f>ROUND(E20*N20,5)</f>
        <v>1.5617099999999999</v>
      </c>
      <c r="P20" s="161">
        <v>0</v>
      </c>
      <c r="Q20" s="161">
        <f>ROUND(E20*P20,5)</f>
        <v>0</v>
      </c>
      <c r="R20" s="161"/>
      <c r="S20" s="161"/>
      <c r="T20" s="162">
        <v>0.52700000000000002</v>
      </c>
      <c r="U20" s="161">
        <f>ROUND(E20*T20,2)</f>
        <v>6.7</v>
      </c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111</v>
      </c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ht="20.399999999999999" outlineLevel="1" x14ac:dyDescent="0.25">
      <c r="A21" s="152">
        <v>10</v>
      </c>
      <c r="B21" s="158" t="s">
        <v>129</v>
      </c>
      <c r="C21" s="191" t="s">
        <v>130</v>
      </c>
      <c r="D21" s="160" t="s">
        <v>110</v>
      </c>
      <c r="E21" s="166">
        <v>15.654600000000002</v>
      </c>
      <c r="F21" s="168">
        <f>H21+J21</f>
        <v>0</v>
      </c>
      <c r="G21" s="168">
        <f>ROUND(E21*F21,2)</f>
        <v>0</v>
      </c>
      <c r="H21" s="169"/>
      <c r="I21" s="168">
        <f>ROUND(E21*H21,2)</f>
        <v>0</v>
      </c>
      <c r="J21" s="169"/>
      <c r="K21" s="168">
        <f>ROUND(E21*J21,2)</f>
        <v>0</v>
      </c>
      <c r="L21" s="168">
        <v>21</v>
      </c>
      <c r="M21" s="168">
        <f>G21*(1+L21/100)</f>
        <v>0</v>
      </c>
      <c r="N21" s="161">
        <v>9.1400000000000006E-3</v>
      </c>
      <c r="O21" s="161">
        <f>ROUND(E21*N21,5)</f>
        <v>0.14308000000000001</v>
      </c>
      <c r="P21" s="161">
        <v>0</v>
      </c>
      <c r="Q21" s="161">
        <f>ROUND(E21*P21,5)</f>
        <v>0</v>
      </c>
      <c r="R21" s="161"/>
      <c r="S21" s="161"/>
      <c r="T21" s="162">
        <v>0.34775</v>
      </c>
      <c r="U21" s="161">
        <f>ROUND(E21*T21,2)</f>
        <v>5.44</v>
      </c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111</v>
      </c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x14ac:dyDescent="0.25">
      <c r="A22" s="153" t="s">
        <v>106</v>
      </c>
      <c r="B22" s="159" t="s">
        <v>59</v>
      </c>
      <c r="C22" s="192" t="s">
        <v>60</v>
      </c>
      <c r="D22" s="163"/>
      <c r="E22" s="167"/>
      <c r="F22" s="170"/>
      <c r="G22" s="170">
        <f>SUMIF(AE23:AE26,"&lt;&gt;NOR",G23:G26)</f>
        <v>0</v>
      </c>
      <c r="H22" s="170"/>
      <c r="I22" s="170">
        <f>SUM(I23:I26)</f>
        <v>0</v>
      </c>
      <c r="J22" s="170"/>
      <c r="K22" s="170">
        <f>SUM(K23:K26)</f>
        <v>0</v>
      </c>
      <c r="L22" s="170"/>
      <c r="M22" s="170">
        <f>SUM(M23:M26)</f>
        <v>0</v>
      </c>
      <c r="N22" s="164"/>
      <c r="O22" s="164">
        <f>SUM(O23:O26)</f>
        <v>0.88850000000000007</v>
      </c>
      <c r="P22" s="164"/>
      <c r="Q22" s="164">
        <f>SUM(Q23:Q26)</f>
        <v>0</v>
      </c>
      <c r="R22" s="164"/>
      <c r="S22" s="164"/>
      <c r="T22" s="165"/>
      <c r="U22" s="164">
        <f>SUM(U23:U26)</f>
        <v>25.2</v>
      </c>
      <c r="AE22" t="s">
        <v>107</v>
      </c>
    </row>
    <row r="23" spans="1:60" ht="20.399999999999999" outlineLevel="1" x14ac:dyDescent="0.25">
      <c r="A23" s="152">
        <v>11</v>
      </c>
      <c r="B23" s="158" t="s">
        <v>131</v>
      </c>
      <c r="C23" s="191" t="s">
        <v>132</v>
      </c>
      <c r="D23" s="160" t="s">
        <v>133</v>
      </c>
      <c r="E23" s="166">
        <v>1</v>
      </c>
      <c r="F23" s="168">
        <f>H23+J23</f>
        <v>0</v>
      </c>
      <c r="G23" s="168">
        <f>ROUND(E23*F23,2)</f>
        <v>0</v>
      </c>
      <c r="H23" s="169"/>
      <c r="I23" s="168">
        <f>ROUND(E23*H23,2)</f>
        <v>0</v>
      </c>
      <c r="J23" s="169"/>
      <c r="K23" s="168">
        <f>ROUND(E23*J23,2)</f>
        <v>0</v>
      </c>
      <c r="L23" s="168">
        <v>21</v>
      </c>
      <c r="M23" s="168">
        <f>G23*(1+L23/100)</f>
        <v>0</v>
      </c>
      <c r="N23" s="161">
        <v>0.17760999999999999</v>
      </c>
      <c r="O23" s="161">
        <f>ROUND(E23*N23,5)</f>
        <v>0.17760999999999999</v>
      </c>
      <c r="P23" s="161">
        <v>0</v>
      </c>
      <c r="Q23" s="161">
        <f>ROUND(E23*P23,5)</f>
        <v>0</v>
      </c>
      <c r="R23" s="161"/>
      <c r="S23" s="161"/>
      <c r="T23" s="162">
        <v>4.6395799999999996</v>
      </c>
      <c r="U23" s="161">
        <f>ROUND(E23*T23,2)</f>
        <v>4.6399999999999997</v>
      </c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120</v>
      </c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ht="20.399999999999999" outlineLevel="1" x14ac:dyDescent="0.25">
      <c r="A24" s="152">
        <v>12</v>
      </c>
      <c r="B24" s="158" t="s">
        <v>134</v>
      </c>
      <c r="C24" s="191" t="s">
        <v>135</v>
      </c>
      <c r="D24" s="160" t="s">
        <v>133</v>
      </c>
      <c r="E24" s="166">
        <v>1</v>
      </c>
      <c r="F24" s="168">
        <f>H24+J24</f>
        <v>0</v>
      </c>
      <c r="G24" s="168">
        <f>ROUND(E24*F24,2)</f>
        <v>0</v>
      </c>
      <c r="H24" s="169"/>
      <c r="I24" s="168">
        <f>ROUND(E24*H24,2)</f>
        <v>0</v>
      </c>
      <c r="J24" s="169"/>
      <c r="K24" s="168">
        <f>ROUND(E24*J24,2)</f>
        <v>0</v>
      </c>
      <c r="L24" s="168">
        <v>21</v>
      </c>
      <c r="M24" s="168">
        <f>G24*(1+L24/100)</f>
        <v>0</v>
      </c>
      <c r="N24" s="161">
        <v>0.17557</v>
      </c>
      <c r="O24" s="161">
        <f>ROUND(E24*N24,5)</f>
        <v>0.17557</v>
      </c>
      <c r="P24" s="161">
        <v>0</v>
      </c>
      <c r="Q24" s="161">
        <f>ROUND(E24*P24,5)</f>
        <v>0</v>
      </c>
      <c r="R24" s="161"/>
      <c r="S24" s="161"/>
      <c r="T24" s="162">
        <v>4.6389500000000004</v>
      </c>
      <c r="U24" s="161">
        <f>ROUND(E24*T24,2)</f>
        <v>4.6399999999999997</v>
      </c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120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ht="20.399999999999999" outlineLevel="1" x14ac:dyDescent="0.25">
      <c r="A25" s="152">
        <v>13</v>
      </c>
      <c r="B25" s="158" t="s">
        <v>136</v>
      </c>
      <c r="C25" s="191" t="s">
        <v>137</v>
      </c>
      <c r="D25" s="160" t="s">
        <v>133</v>
      </c>
      <c r="E25" s="166">
        <v>3</v>
      </c>
      <c r="F25" s="168">
        <f>H25+J25</f>
        <v>0</v>
      </c>
      <c r="G25" s="168">
        <f>ROUND(E25*F25,2)</f>
        <v>0</v>
      </c>
      <c r="H25" s="169"/>
      <c r="I25" s="168">
        <f>ROUND(E25*H25,2)</f>
        <v>0</v>
      </c>
      <c r="J25" s="169"/>
      <c r="K25" s="168">
        <f>ROUND(E25*J25,2)</f>
        <v>0</v>
      </c>
      <c r="L25" s="168">
        <v>21</v>
      </c>
      <c r="M25" s="168">
        <f>G25*(1+L25/100)</f>
        <v>0</v>
      </c>
      <c r="N25" s="161">
        <v>0.17843999999999999</v>
      </c>
      <c r="O25" s="161">
        <f>ROUND(E25*N25,5)</f>
        <v>0.53532000000000002</v>
      </c>
      <c r="P25" s="161">
        <v>0</v>
      </c>
      <c r="Q25" s="161">
        <f>ROUND(E25*P25,5)</f>
        <v>0</v>
      </c>
      <c r="R25" s="161"/>
      <c r="S25" s="161"/>
      <c r="T25" s="162">
        <v>4.6398299999999999</v>
      </c>
      <c r="U25" s="161">
        <f>ROUND(E25*T25,2)</f>
        <v>13.92</v>
      </c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120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5">
      <c r="A26" s="152">
        <v>14</v>
      </c>
      <c r="B26" s="158" t="s">
        <v>138</v>
      </c>
      <c r="C26" s="191" t="s">
        <v>139</v>
      </c>
      <c r="D26" s="160" t="s">
        <v>140</v>
      </c>
      <c r="E26" s="166">
        <v>0.88500000000000001</v>
      </c>
      <c r="F26" s="168">
        <f>H26+J26</f>
        <v>0</v>
      </c>
      <c r="G26" s="168">
        <f>ROUND(E26*F26,2)</f>
        <v>0</v>
      </c>
      <c r="H26" s="169"/>
      <c r="I26" s="168">
        <f>ROUND(E26*H26,2)</f>
        <v>0</v>
      </c>
      <c r="J26" s="169"/>
      <c r="K26" s="168">
        <f>ROUND(E26*J26,2)</f>
        <v>0</v>
      </c>
      <c r="L26" s="168">
        <v>21</v>
      </c>
      <c r="M26" s="168">
        <f>G26*(1+L26/100)</f>
        <v>0</v>
      </c>
      <c r="N26" s="161">
        <v>0</v>
      </c>
      <c r="O26" s="161">
        <f>ROUND(E26*N26,5)</f>
        <v>0</v>
      </c>
      <c r="P26" s="161">
        <v>0</v>
      </c>
      <c r="Q26" s="161">
        <f>ROUND(E26*P26,5)</f>
        <v>0</v>
      </c>
      <c r="R26" s="161"/>
      <c r="S26" s="161"/>
      <c r="T26" s="162">
        <v>2.2549999999999999</v>
      </c>
      <c r="U26" s="161">
        <f>ROUND(E26*T26,2)</f>
        <v>2</v>
      </c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111</v>
      </c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x14ac:dyDescent="0.25">
      <c r="A27" s="153" t="s">
        <v>106</v>
      </c>
      <c r="B27" s="159" t="s">
        <v>61</v>
      </c>
      <c r="C27" s="192" t="s">
        <v>62</v>
      </c>
      <c r="D27" s="163"/>
      <c r="E27" s="167"/>
      <c r="F27" s="170"/>
      <c r="G27" s="170">
        <f>SUMIF(AE28:AE28,"&lt;&gt;NOR",G28:G28)</f>
        <v>0</v>
      </c>
      <c r="H27" s="170"/>
      <c r="I27" s="170">
        <f>SUM(I28:I28)</f>
        <v>0</v>
      </c>
      <c r="J27" s="170"/>
      <c r="K27" s="170">
        <f>SUM(K28:K28)</f>
        <v>0</v>
      </c>
      <c r="L27" s="170"/>
      <c r="M27" s="170">
        <f>SUM(M28:M28)</f>
        <v>0</v>
      </c>
      <c r="N27" s="164"/>
      <c r="O27" s="164">
        <f>SUM(O28:O28)</f>
        <v>8.1499999999999993E-3</v>
      </c>
      <c r="P27" s="164"/>
      <c r="Q27" s="164">
        <f>SUM(Q28:Q28)</f>
        <v>11.45956</v>
      </c>
      <c r="R27" s="164"/>
      <c r="S27" s="164"/>
      <c r="T27" s="165"/>
      <c r="U27" s="164">
        <f>SUM(U28:U28)</f>
        <v>9.68</v>
      </c>
      <c r="AE27" t="s">
        <v>107</v>
      </c>
    </row>
    <row r="28" spans="1:60" outlineLevel="1" x14ac:dyDescent="0.25">
      <c r="A28" s="152">
        <v>15</v>
      </c>
      <c r="B28" s="158" t="s">
        <v>141</v>
      </c>
      <c r="C28" s="191" t="s">
        <v>142</v>
      </c>
      <c r="D28" s="160" t="s">
        <v>143</v>
      </c>
      <c r="E28" s="166">
        <v>6.3664200000000006</v>
      </c>
      <c r="F28" s="168">
        <f>H28+J28</f>
        <v>0</v>
      </c>
      <c r="G28" s="168">
        <f>ROUND(E28*F28,2)</f>
        <v>0</v>
      </c>
      <c r="H28" s="169"/>
      <c r="I28" s="168">
        <f>ROUND(E28*H28,2)</f>
        <v>0</v>
      </c>
      <c r="J28" s="169"/>
      <c r="K28" s="168">
        <f>ROUND(E28*J28,2)</f>
        <v>0</v>
      </c>
      <c r="L28" s="168">
        <v>21</v>
      </c>
      <c r="M28" s="168">
        <f>G28*(1+L28/100)</f>
        <v>0</v>
      </c>
      <c r="N28" s="161">
        <v>1.2800000000000001E-3</v>
      </c>
      <c r="O28" s="161">
        <f>ROUND(E28*N28,5)</f>
        <v>8.1499999999999993E-3</v>
      </c>
      <c r="P28" s="161">
        <v>1.8</v>
      </c>
      <c r="Q28" s="161">
        <f>ROUND(E28*P28,5)</f>
        <v>11.45956</v>
      </c>
      <c r="R28" s="161"/>
      <c r="S28" s="161"/>
      <c r="T28" s="162">
        <v>1.52</v>
      </c>
      <c r="U28" s="161">
        <f>ROUND(E28*T28,2)</f>
        <v>9.68</v>
      </c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111</v>
      </c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x14ac:dyDescent="0.25">
      <c r="A29" s="153" t="s">
        <v>106</v>
      </c>
      <c r="B29" s="159" t="s">
        <v>63</v>
      </c>
      <c r="C29" s="192" t="s">
        <v>64</v>
      </c>
      <c r="D29" s="163"/>
      <c r="E29" s="167"/>
      <c r="F29" s="170"/>
      <c r="G29" s="170">
        <f>SUMIF(AE30:AE30,"&lt;&gt;NOR",G30:G30)</f>
        <v>0</v>
      </c>
      <c r="H29" s="170"/>
      <c r="I29" s="170">
        <f>SUM(I30:I30)</f>
        <v>0</v>
      </c>
      <c r="J29" s="170"/>
      <c r="K29" s="170">
        <f>SUM(K30:K30)</f>
        <v>0</v>
      </c>
      <c r="L29" s="170"/>
      <c r="M29" s="170">
        <f>SUM(M30:M30)</f>
        <v>0</v>
      </c>
      <c r="N29" s="164"/>
      <c r="O29" s="164">
        <f>SUM(O30:O30)</f>
        <v>0</v>
      </c>
      <c r="P29" s="164"/>
      <c r="Q29" s="164">
        <f>SUM(Q30:Q30)</f>
        <v>0</v>
      </c>
      <c r="R29" s="164"/>
      <c r="S29" s="164"/>
      <c r="T29" s="165"/>
      <c r="U29" s="164">
        <f>SUM(U30:U30)</f>
        <v>11.5</v>
      </c>
      <c r="AE29" t="s">
        <v>107</v>
      </c>
    </row>
    <row r="30" spans="1:60" outlineLevel="1" x14ac:dyDescent="0.25">
      <c r="A30" s="152">
        <v>16</v>
      </c>
      <c r="B30" s="158" t="s">
        <v>144</v>
      </c>
      <c r="C30" s="191" t="s">
        <v>145</v>
      </c>
      <c r="D30" s="160" t="s">
        <v>140</v>
      </c>
      <c r="E30" s="166">
        <v>13.5</v>
      </c>
      <c r="F30" s="168">
        <f>H30+J30</f>
        <v>0</v>
      </c>
      <c r="G30" s="168">
        <f>ROUND(E30*F30,2)</f>
        <v>0</v>
      </c>
      <c r="H30" s="169"/>
      <c r="I30" s="168">
        <f>ROUND(E30*H30,2)</f>
        <v>0</v>
      </c>
      <c r="J30" s="169"/>
      <c r="K30" s="168">
        <f>ROUND(E30*J30,2)</f>
        <v>0</v>
      </c>
      <c r="L30" s="168">
        <v>21</v>
      </c>
      <c r="M30" s="168">
        <f>G30*(1+L30/100)</f>
        <v>0</v>
      </c>
      <c r="N30" s="161">
        <v>0</v>
      </c>
      <c r="O30" s="161">
        <f>ROUND(E30*N30,5)</f>
        <v>0</v>
      </c>
      <c r="P30" s="161">
        <v>0</v>
      </c>
      <c r="Q30" s="161">
        <f>ROUND(E30*P30,5)</f>
        <v>0</v>
      </c>
      <c r="R30" s="161"/>
      <c r="S30" s="161"/>
      <c r="T30" s="162">
        <v>0.85199999999999998</v>
      </c>
      <c r="U30" s="161">
        <f>ROUND(E30*T30,2)</f>
        <v>11.5</v>
      </c>
      <c r="V30" s="151"/>
      <c r="W30" s="151"/>
      <c r="X30" s="151"/>
      <c r="Y30" s="151"/>
      <c r="Z30" s="151"/>
      <c r="AA30" s="151"/>
      <c r="AB30" s="151"/>
      <c r="AC30" s="151"/>
      <c r="AD30" s="151"/>
      <c r="AE30" s="151" t="s">
        <v>111</v>
      </c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x14ac:dyDescent="0.25">
      <c r="A31" s="153" t="s">
        <v>106</v>
      </c>
      <c r="B31" s="159" t="s">
        <v>65</v>
      </c>
      <c r="C31" s="192" t="s">
        <v>66</v>
      </c>
      <c r="D31" s="163"/>
      <c r="E31" s="167"/>
      <c r="F31" s="170"/>
      <c r="G31" s="170">
        <f>SUMIF(AE32:AE33,"&lt;&gt;NOR",G32:G33)</f>
        <v>0</v>
      </c>
      <c r="H31" s="170"/>
      <c r="I31" s="170">
        <f>SUM(I32:I33)</f>
        <v>0</v>
      </c>
      <c r="J31" s="170"/>
      <c r="K31" s="170">
        <f>SUM(K32:K33)</f>
        <v>0</v>
      </c>
      <c r="L31" s="170"/>
      <c r="M31" s="170">
        <f>SUM(M32:M33)</f>
        <v>0</v>
      </c>
      <c r="N31" s="164"/>
      <c r="O31" s="164">
        <f>SUM(O32:O33)</f>
        <v>4.1430000000000002E-2</v>
      </c>
      <c r="P31" s="164"/>
      <c r="Q31" s="164">
        <f>SUM(Q32:Q33)</f>
        <v>0</v>
      </c>
      <c r="R31" s="164"/>
      <c r="S31" s="164"/>
      <c r="T31" s="165"/>
      <c r="U31" s="164">
        <f>SUM(U32:U33)</f>
        <v>2.69</v>
      </c>
      <c r="AE31" t="s">
        <v>107</v>
      </c>
    </row>
    <row r="32" spans="1:60" ht="20.399999999999999" outlineLevel="1" x14ac:dyDescent="0.25">
      <c r="A32" s="152">
        <v>17</v>
      </c>
      <c r="B32" s="158" t="s">
        <v>146</v>
      </c>
      <c r="C32" s="191" t="s">
        <v>147</v>
      </c>
      <c r="D32" s="160" t="s">
        <v>110</v>
      </c>
      <c r="E32" s="166">
        <v>12.709199999999999</v>
      </c>
      <c r="F32" s="168">
        <f>H32+J32</f>
        <v>0</v>
      </c>
      <c r="G32" s="168">
        <f>ROUND(E32*F32,2)</f>
        <v>0</v>
      </c>
      <c r="H32" s="169"/>
      <c r="I32" s="168">
        <f>ROUND(E32*H32,2)</f>
        <v>0</v>
      </c>
      <c r="J32" s="169"/>
      <c r="K32" s="168">
        <f>ROUND(E32*J32,2)</f>
        <v>0</v>
      </c>
      <c r="L32" s="168">
        <v>21</v>
      </c>
      <c r="M32" s="168">
        <f>G32*(1+L32/100)</f>
        <v>0</v>
      </c>
      <c r="N32" s="161">
        <v>3.2599999999999999E-3</v>
      </c>
      <c r="O32" s="161">
        <f>ROUND(E32*N32,5)</f>
        <v>4.1430000000000002E-2</v>
      </c>
      <c r="P32" s="161">
        <v>0</v>
      </c>
      <c r="Q32" s="161">
        <f>ROUND(E32*P32,5)</f>
        <v>0</v>
      </c>
      <c r="R32" s="161"/>
      <c r="S32" s="161"/>
      <c r="T32" s="162">
        <v>0.20596</v>
      </c>
      <c r="U32" s="161">
        <f>ROUND(E32*T32,2)</f>
        <v>2.62</v>
      </c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120</v>
      </c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5">
      <c r="A33" s="152">
        <v>18</v>
      </c>
      <c r="B33" s="158" t="s">
        <v>148</v>
      </c>
      <c r="C33" s="191" t="s">
        <v>149</v>
      </c>
      <c r="D33" s="160" t="s">
        <v>140</v>
      </c>
      <c r="E33" s="166">
        <v>4.1430000000000002E-2</v>
      </c>
      <c r="F33" s="168">
        <f>H33+J33</f>
        <v>0</v>
      </c>
      <c r="G33" s="168">
        <f>ROUND(E33*F33,2)</f>
        <v>0</v>
      </c>
      <c r="H33" s="169"/>
      <c r="I33" s="168">
        <f>ROUND(E33*H33,2)</f>
        <v>0</v>
      </c>
      <c r="J33" s="169"/>
      <c r="K33" s="168">
        <f>ROUND(E33*J33,2)</f>
        <v>0</v>
      </c>
      <c r="L33" s="168">
        <v>21</v>
      </c>
      <c r="M33" s="168">
        <f>G33*(1+L33/100)</f>
        <v>0</v>
      </c>
      <c r="N33" s="161">
        <v>0</v>
      </c>
      <c r="O33" s="161">
        <f>ROUND(E33*N33,5)</f>
        <v>0</v>
      </c>
      <c r="P33" s="161">
        <v>0</v>
      </c>
      <c r="Q33" s="161">
        <f>ROUND(E33*P33,5)</f>
        <v>0</v>
      </c>
      <c r="R33" s="161"/>
      <c r="S33" s="161"/>
      <c r="T33" s="162">
        <v>1.74</v>
      </c>
      <c r="U33" s="161">
        <f>ROUND(E33*T33,2)</f>
        <v>7.0000000000000007E-2</v>
      </c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111</v>
      </c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x14ac:dyDescent="0.25">
      <c r="A34" s="153" t="s">
        <v>106</v>
      </c>
      <c r="B34" s="159" t="s">
        <v>67</v>
      </c>
      <c r="C34" s="192" t="s">
        <v>68</v>
      </c>
      <c r="D34" s="163"/>
      <c r="E34" s="167"/>
      <c r="F34" s="170"/>
      <c r="G34" s="170">
        <f>SUMIF(AE35:AE47,"&lt;&gt;NOR",G35:G47)</f>
        <v>0</v>
      </c>
      <c r="H34" s="170"/>
      <c r="I34" s="170">
        <f>SUM(I35:I47)</f>
        <v>0</v>
      </c>
      <c r="J34" s="170"/>
      <c r="K34" s="170">
        <f>SUM(K35:K47)</f>
        <v>0</v>
      </c>
      <c r="L34" s="170"/>
      <c r="M34" s="170">
        <f>SUM(M35:M47)</f>
        <v>0</v>
      </c>
      <c r="N34" s="164"/>
      <c r="O34" s="164">
        <f>SUM(O35:O47)</f>
        <v>0.14492000000000002</v>
      </c>
      <c r="P34" s="164"/>
      <c r="Q34" s="164">
        <f>SUM(Q35:Q47)</f>
        <v>0</v>
      </c>
      <c r="R34" s="164"/>
      <c r="S34" s="164"/>
      <c r="T34" s="165"/>
      <c r="U34" s="164">
        <f>SUM(U35:U47)</f>
        <v>25.139999999999997</v>
      </c>
      <c r="AE34" t="s">
        <v>107</v>
      </c>
    </row>
    <row r="35" spans="1:60" outlineLevel="1" x14ac:dyDescent="0.25">
      <c r="A35" s="152">
        <v>19</v>
      </c>
      <c r="B35" s="158" t="s">
        <v>150</v>
      </c>
      <c r="C35" s="191" t="s">
        <v>151</v>
      </c>
      <c r="D35" s="160" t="s">
        <v>133</v>
      </c>
      <c r="E35" s="166">
        <v>2</v>
      </c>
      <c r="F35" s="168">
        <f t="shared" ref="F35:F47" si="0">H35+J35</f>
        <v>0</v>
      </c>
      <c r="G35" s="168">
        <f t="shared" ref="G35:G47" si="1">ROUND(E35*F35,2)</f>
        <v>0</v>
      </c>
      <c r="H35" s="169"/>
      <c r="I35" s="168">
        <f t="shared" ref="I35:I47" si="2">ROUND(E35*H35,2)</f>
        <v>0</v>
      </c>
      <c r="J35" s="169"/>
      <c r="K35" s="168">
        <f t="shared" ref="K35:K47" si="3">ROUND(E35*J35,2)</f>
        <v>0</v>
      </c>
      <c r="L35" s="168">
        <v>21</v>
      </c>
      <c r="M35" s="168">
        <f t="shared" ref="M35:M47" si="4">G35*(1+L35/100)</f>
        <v>0</v>
      </c>
      <c r="N35" s="161">
        <v>1.8669999999999999E-2</v>
      </c>
      <c r="O35" s="161">
        <f t="shared" ref="O35:O47" si="5">ROUND(E35*N35,5)</f>
        <v>3.7339999999999998E-2</v>
      </c>
      <c r="P35" s="161">
        <v>0</v>
      </c>
      <c r="Q35" s="161">
        <f t="shared" ref="Q35:Q47" si="6">ROUND(E35*P35,5)</f>
        <v>0</v>
      </c>
      <c r="R35" s="161"/>
      <c r="S35" s="161"/>
      <c r="T35" s="162">
        <v>2.92136</v>
      </c>
      <c r="U35" s="161">
        <f t="shared" ref="U35:U47" si="7">ROUND(E35*T35,2)</f>
        <v>5.84</v>
      </c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120</v>
      </c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5">
      <c r="A36" s="152">
        <v>20</v>
      </c>
      <c r="B36" s="158" t="s">
        <v>152</v>
      </c>
      <c r="C36" s="191" t="s">
        <v>153</v>
      </c>
      <c r="D36" s="160" t="s">
        <v>133</v>
      </c>
      <c r="E36" s="166">
        <v>2</v>
      </c>
      <c r="F36" s="168">
        <f t="shared" si="0"/>
        <v>0</v>
      </c>
      <c r="G36" s="168">
        <f t="shared" si="1"/>
        <v>0</v>
      </c>
      <c r="H36" s="169"/>
      <c r="I36" s="168">
        <f t="shared" si="2"/>
        <v>0</v>
      </c>
      <c r="J36" s="169"/>
      <c r="K36" s="168">
        <f t="shared" si="3"/>
        <v>0</v>
      </c>
      <c r="L36" s="168">
        <v>21</v>
      </c>
      <c r="M36" s="168">
        <f t="shared" si="4"/>
        <v>0</v>
      </c>
      <c r="N36" s="161">
        <v>2.962E-2</v>
      </c>
      <c r="O36" s="161">
        <f t="shared" si="5"/>
        <v>5.9240000000000001E-2</v>
      </c>
      <c r="P36" s="161">
        <v>0</v>
      </c>
      <c r="Q36" s="161">
        <f t="shared" si="6"/>
        <v>0</v>
      </c>
      <c r="R36" s="161"/>
      <c r="S36" s="161"/>
      <c r="T36" s="162">
        <v>2.6510899999999999</v>
      </c>
      <c r="U36" s="161">
        <f t="shared" si="7"/>
        <v>5.3</v>
      </c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120</v>
      </c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5">
      <c r="A37" s="152">
        <v>21</v>
      </c>
      <c r="B37" s="158" t="s">
        <v>154</v>
      </c>
      <c r="C37" s="191" t="s">
        <v>155</v>
      </c>
      <c r="D37" s="160" t="s">
        <v>133</v>
      </c>
      <c r="E37" s="166">
        <v>2</v>
      </c>
      <c r="F37" s="168">
        <f t="shared" si="0"/>
        <v>0</v>
      </c>
      <c r="G37" s="168">
        <f t="shared" si="1"/>
        <v>0</v>
      </c>
      <c r="H37" s="169"/>
      <c r="I37" s="168">
        <f t="shared" si="2"/>
        <v>0</v>
      </c>
      <c r="J37" s="169"/>
      <c r="K37" s="168">
        <f t="shared" si="3"/>
        <v>0</v>
      </c>
      <c r="L37" s="168">
        <v>21</v>
      </c>
      <c r="M37" s="168">
        <f t="shared" si="4"/>
        <v>0</v>
      </c>
      <c r="N37" s="161">
        <v>8.3000000000000001E-3</v>
      </c>
      <c r="O37" s="161">
        <f t="shared" si="5"/>
        <v>1.66E-2</v>
      </c>
      <c r="P37" s="161">
        <v>0</v>
      </c>
      <c r="Q37" s="161">
        <f t="shared" si="6"/>
        <v>0</v>
      </c>
      <c r="R37" s="161"/>
      <c r="S37" s="161"/>
      <c r="T37" s="162">
        <v>1.9204600000000001</v>
      </c>
      <c r="U37" s="161">
        <f t="shared" si="7"/>
        <v>3.84</v>
      </c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120</v>
      </c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5">
      <c r="A38" s="152">
        <v>22</v>
      </c>
      <c r="B38" s="158" t="s">
        <v>156</v>
      </c>
      <c r="C38" s="191" t="s">
        <v>157</v>
      </c>
      <c r="D38" s="160" t="s">
        <v>158</v>
      </c>
      <c r="E38" s="166">
        <v>1</v>
      </c>
      <c r="F38" s="168">
        <f t="shared" si="0"/>
        <v>0</v>
      </c>
      <c r="G38" s="168">
        <f t="shared" si="1"/>
        <v>0</v>
      </c>
      <c r="H38" s="169"/>
      <c r="I38" s="168">
        <f t="shared" si="2"/>
        <v>0</v>
      </c>
      <c r="J38" s="169"/>
      <c r="K38" s="168">
        <f t="shared" si="3"/>
        <v>0</v>
      </c>
      <c r="L38" s="168">
        <v>21</v>
      </c>
      <c r="M38" s="168">
        <f t="shared" si="4"/>
        <v>0</v>
      </c>
      <c r="N38" s="161">
        <v>1.09E-2</v>
      </c>
      <c r="O38" s="161">
        <f t="shared" si="5"/>
        <v>1.09E-2</v>
      </c>
      <c r="P38" s="161">
        <v>0</v>
      </c>
      <c r="Q38" s="161">
        <f t="shared" si="6"/>
        <v>0</v>
      </c>
      <c r="R38" s="161"/>
      <c r="S38" s="161"/>
      <c r="T38" s="162">
        <v>1.25</v>
      </c>
      <c r="U38" s="161">
        <f t="shared" si="7"/>
        <v>1.25</v>
      </c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111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5">
      <c r="A39" s="152">
        <v>23</v>
      </c>
      <c r="B39" s="158" t="s">
        <v>159</v>
      </c>
      <c r="C39" s="191" t="s">
        <v>160</v>
      </c>
      <c r="D39" s="160" t="s">
        <v>158</v>
      </c>
      <c r="E39" s="166">
        <v>2</v>
      </c>
      <c r="F39" s="168">
        <f t="shared" si="0"/>
        <v>0</v>
      </c>
      <c r="G39" s="168">
        <f t="shared" si="1"/>
        <v>0</v>
      </c>
      <c r="H39" s="169"/>
      <c r="I39" s="168">
        <f t="shared" si="2"/>
        <v>0</v>
      </c>
      <c r="J39" s="169"/>
      <c r="K39" s="168">
        <f t="shared" si="3"/>
        <v>0</v>
      </c>
      <c r="L39" s="168">
        <v>21</v>
      </c>
      <c r="M39" s="168">
        <f t="shared" si="4"/>
        <v>0</v>
      </c>
      <c r="N39" s="161">
        <v>2.5999999999999998E-4</v>
      </c>
      <c r="O39" s="161">
        <f t="shared" si="5"/>
        <v>5.1999999999999995E-4</v>
      </c>
      <c r="P39" s="161">
        <v>0</v>
      </c>
      <c r="Q39" s="161">
        <f t="shared" si="6"/>
        <v>0</v>
      </c>
      <c r="R39" s="161"/>
      <c r="S39" s="161"/>
      <c r="T39" s="162">
        <v>0.16</v>
      </c>
      <c r="U39" s="161">
        <f t="shared" si="7"/>
        <v>0.32</v>
      </c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111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5">
      <c r="A40" s="152">
        <v>24</v>
      </c>
      <c r="B40" s="158" t="s">
        <v>161</v>
      </c>
      <c r="C40" s="191" t="s">
        <v>162</v>
      </c>
      <c r="D40" s="160" t="s">
        <v>158</v>
      </c>
      <c r="E40" s="166">
        <v>2</v>
      </c>
      <c r="F40" s="168">
        <f t="shared" si="0"/>
        <v>0</v>
      </c>
      <c r="G40" s="168">
        <f t="shared" si="1"/>
        <v>0</v>
      </c>
      <c r="H40" s="169"/>
      <c r="I40" s="168">
        <f t="shared" si="2"/>
        <v>0</v>
      </c>
      <c r="J40" s="169"/>
      <c r="K40" s="168">
        <f t="shared" si="3"/>
        <v>0</v>
      </c>
      <c r="L40" s="168">
        <v>21</v>
      </c>
      <c r="M40" s="168">
        <f t="shared" si="4"/>
        <v>0</v>
      </c>
      <c r="N40" s="161">
        <v>7.6000000000000004E-4</v>
      </c>
      <c r="O40" s="161">
        <f t="shared" si="5"/>
        <v>1.5200000000000001E-3</v>
      </c>
      <c r="P40" s="161">
        <v>0</v>
      </c>
      <c r="Q40" s="161">
        <f t="shared" si="6"/>
        <v>0</v>
      </c>
      <c r="R40" s="161"/>
      <c r="S40" s="161"/>
      <c r="T40" s="162">
        <v>0.23449999999999999</v>
      </c>
      <c r="U40" s="161">
        <f t="shared" si="7"/>
        <v>0.47</v>
      </c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111</v>
      </c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5">
      <c r="A41" s="152">
        <v>25</v>
      </c>
      <c r="B41" s="158" t="s">
        <v>163</v>
      </c>
      <c r="C41" s="191" t="s">
        <v>164</v>
      </c>
      <c r="D41" s="160" t="s">
        <v>158</v>
      </c>
      <c r="E41" s="166">
        <v>2</v>
      </c>
      <c r="F41" s="168">
        <f t="shared" si="0"/>
        <v>0</v>
      </c>
      <c r="G41" s="168">
        <f t="shared" si="1"/>
        <v>0</v>
      </c>
      <c r="H41" s="169"/>
      <c r="I41" s="168">
        <f t="shared" si="2"/>
        <v>0</v>
      </c>
      <c r="J41" s="169"/>
      <c r="K41" s="168">
        <f t="shared" si="3"/>
        <v>0</v>
      </c>
      <c r="L41" s="168">
        <v>21</v>
      </c>
      <c r="M41" s="168">
        <f t="shared" si="4"/>
        <v>0</v>
      </c>
      <c r="N41" s="161">
        <v>2.0600000000000002E-3</v>
      </c>
      <c r="O41" s="161">
        <f t="shared" si="5"/>
        <v>4.1200000000000004E-3</v>
      </c>
      <c r="P41" s="161">
        <v>0</v>
      </c>
      <c r="Q41" s="161">
        <f t="shared" si="6"/>
        <v>0</v>
      </c>
      <c r="R41" s="161"/>
      <c r="S41" s="161"/>
      <c r="T41" s="162">
        <v>0.23</v>
      </c>
      <c r="U41" s="161">
        <f t="shared" si="7"/>
        <v>0.46</v>
      </c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111</v>
      </c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5">
      <c r="A42" s="152">
        <v>26</v>
      </c>
      <c r="B42" s="158" t="s">
        <v>165</v>
      </c>
      <c r="C42" s="191" t="s">
        <v>166</v>
      </c>
      <c r="D42" s="160" t="s">
        <v>158</v>
      </c>
      <c r="E42" s="166">
        <v>2</v>
      </c>
      <c r="F42" s="168">
        <f t="shared" si="0"/>
        <v>0</v>
      </c>
      <c r="G42" s="168">
        <f t="shared" si="1"/>
        <v>0</v>
      </c>
      <c r="H42" s="169"/>
      <c r="I42" s="168">
        <f t="shared" si="2"/>
        <v>0</v>
      </c>
      <c r="J42" s="169"/>
      <c r="K42" s="168">
        <f t="shared" si="3"/>
        <v>0</v>
      </c>
      <c r="L42" s="168">
        <v>21</v>
      </c>
      <c r="M42" s="168">
        <f t="shared" si="4"/>
        <v>0</v>
      </c>
      <c r="N42" s="161">
        <v>1.6000000000000001E-4</v>
      </c>
      <c r="O42" s="161">
        <f t="shared" si="5"/>
        <v>3.2000000000000003E-4</v>
      </c>
      <c r="P42" s="161">
        <v>0</v>
      </c>
      <c r="Q42" s="161">
        <f t="shared" si="6"/>
        <v>0</v>
      </c>
      <c r="R42" s="161"/>
      <c r="S42" s="161"/>
      <c r="T42" s="162">
        <v>0.16500000000000001</v>
      </c>
      <c r="U42" s="161">
        <f t="shared" si="7"/>
        <v>0.33</v>
      </c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111</v>
      </c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5">
      <c r="A43" s="152">
        <v>27</v>
      </c>
      <c r="B43" s="158" t="s">
        <v>167</v>
      </c>
      <c r="C43" s="191" t="s">
        <v>168</v>
      </c>
      <c r="D43" s="160" t="s">
        <v>133</v>
      </c>
      <c r="E43" s="166">
        <v>5</v>
      </c>
      <c r="F43" s="168">
        <f t="shared" si="0"/>
        <v>0</v>
      </c>
      <c r="G43" s="168">
        <f t="shared" si="1"/>
        <v>0</v>
      </c>
      <c r="H43" s="169"/>
      <c r="I43" s="168">
        <f t="shared" si="2"/>
        <v>0</v>
      </c>
      <c r="J43" s="169"/>
      <c r="K43" s="168">
        <f t="shared" si="3"/>
        <v>0</v>
      </c>
      <c r="L43" s="168">
        <v>21</v>
      </c>
      <c r="M43" s="168">
        <f t="shared" si="4"/>
        <v>0</v>
      </c>
      <c r="N43" s="161">
        <v>6.9999999999999999E-4</v>
      </c>
      <c r="O43" s="161">
        <f t="shared" si="5"/>
        <v>3.5000000000000001E-3</v>
      </c>
      <c r="P43" s="161">
        <v>0</v>
      </c>
      <c r="Q43" s="161">
        <f t="shared" si="6"/>
        <v>0</v>
      </c>
      <c r="R43" s="161"/>
      <c r="S43" s="161"/>
      <c r="T43" s="162">
        <v>0</v>
      </c>
      <c r="U43" s="161">
        <f t="shared" si="7"/>
        <v>0</v>
      </c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169</v>
      </c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5">
      <c r="A44" s="152">
        <v>28</v>
      </c>
      <c r="B44" s="158" t="s">
        <v>170</v>
      </c>
      <c r="C44" s="191" t="s">
        <v>171</v>
      </c>
      <c r="D44" s="160" t="s">
        <v>133</v>
      </c>
      <c r="E44" s="166">
        <v>2</v>
      </c>
      <c r="F44" s="168">
        <f t="shared" si="0"/>
        <v>0</v>
      </c>
      <c r="G44" s="168">
        <f t="shared" si="1"/>
        <v>0</v>
      </c>
      <c r="H44" s="169"/>
      <c r="I44" s="168">
        <f t="shared" si="2"/>
        <v>0</v>
      </c>
      <c r="J44" s="169"/>
      <c r="K44" s="168">
        <f t="shared" si="3"/>
        <v>0</v>
      </c>
      <c r="L44" s="168">
        <v>21</v>
      </c>
      <c r="M44" s="168">
        <f t="shared" si="4"/>
        <v>0</v>
      </c>
      <c r="N44" s="161">
        <v>2E-3</v>
      </c>
      <c r="O44" s="161">
        <f t="shared" si="5"/>
        <v>4.0000000000000001E-3</v>
      </c>
      <c r="P44" s="161">
        <v>0</v>
      </c>
      <c r="Q44" s="161">
        <f t="shared" si="6"/>
        <v>0</v>
      </c>
      <c r="R44" s="161"/>
      <c r="S44" s="161"/>
      <c r="T44" s="162">
        <v>0</v>
      </c>
      <c r="U44" s="161">
        <f t="shared" si="7"/>
        <v>0</v>
      </c>
      <c r="V44" s="151"/>
      <c r="W44" s="151"/>
      <c r="X44" s="151"/>
      <c r="Y44" s="151"/>
      <c r="Z44" s="151"/>
      <c r="AA44" s="151"/>
      <c r="AB44" s="151"/>
      <c r="AC44" s="151"/>
      <c r="AD44" s="151"/>
      <c r="AE44" s="151" t="s">
        <v>169</v>
      </c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5">
      <c r="A45" s="152">
        <v>29</v>
      </c>
      <c r="B45" s="158" t="s">
        <v>172</v>
      </c>
      <c r="C45" s="191" t="s">
        <v>173</v>
      </c>
      <c r="D45" s="160" t="s">
        <v>158</v>
      </c>
      <c r="E45" s="166">
        <v>15</v>
      </c>
      <c r="F45" s="168">
        <f t="shared" si="0"/>
        <v>0</v>
      </c>
      <c r="G45" s="168">
        <f t="shared" si="1"/>
        <v>0</v>
      </c>
      <c r="H45" s="169"/>
      <c r="I45" s="168">
        <f t="shared" si="2"/>
        <v>0</v>
      </c>
      <c r="J45" s="169"/>
      <c r="K45" s="168">
        <f t="shared" si="3"/>
        <v>0</v>
      </c>
      <c r="L45" s="168">
        <v>21</v>
      </c>
      <c r="M45" s="168">
        <f t="shared" si="4"/>
        <v>0</v>
      </c>
      <c r="N45" s="161">
        <v>3.0000000000000001E-5</v>
      </c>
      <c r="O45" s="161">
        <f t="shared" si="5"/>
        <v>4.4999999999999999E-4</v>
      </c>
      <c r="P45" s="161">
        <v>0</v>
      </c>
      <c r="Q45" s="161">
        <f t="shared" si="6"/>
        <v>0</v>
      </c>
      <c r="R45" s="161"/>
      <c r="S45" s="161"/>
      <c r="T45" s="162">
        <v>0.33</v>
      </c>
      <c r="U45" s="161">
        <f t="shared" si="7"/>
        <v>4.95</v>
      </c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111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5">
      <c r="A46" s="152">
        <v>30</v>
      </c>
      <c r="B46" s="158" t="s">
        <v>174</v>
      </c>
      <c r="C46" s="191" t="s">
        <v>175</v>
      </c>
      <c r="D46" s="160" t="s">
        <v>133</v>
      </c>
      <c r="E46" s="166">
        <v>1</v>
      </c>
      <c r="F46" s="168">
        <f t="shared" si="0"/>
        <v>0</v>
      </c>
      <c r="G46" s="168">
        <f t="shared" si="1"/>
        <v>0</v>
      </c>
      <c r="H46" s="169"/>
      <c r="I46" s="168">
        <f t="shared" si="2"/>
        <v>0</v>
      </c>
      <c r="J46" s="169"/>
      <c r="K46" s="168">
        <f t="shared" si="3"/>
        <v>0</v>
      </c>
      <c r="L46" s="168">
        <v>21</v>
      </c>
      <c r="M46" s="168">
        <f t="shared" si="4"/>
        <v>0</v>
      </c>
      <c r="N46" s="161">
        <v>6.4099999999999999E-3</v>
      </c>
      <c r="O46" s="161">
        <f t="shared" si="5"/>
        <v>6.4099999999999999E-3</v>
      </c>
      <c r="P46" s="161">
        <v>0</v>
      </c>
      <c r="Q46" s="161">
        <f t="shared" si="6"/>
        <v>0</v>
      </c>
      <c r="R46" s="161"/>
      <c r="S46" s="161"/>
      <c r="T46" s="162">
        <v>2.1550799999999999</v>
      </c>
      <c r="U46" s="161">
        <f t="shared" si="7"/>
        <v>2.16</v>
      </c>
      <c r="V46" s="151"/>
      <c r="W46" s="151"/>
      <c r="X46" s="151"/>
      <c r="Y46" s="151"/>
      <c r="Z46" s="151"/>
      <c r="AA46" s="151"/>
      <c r="AB46" s="151"/>
      <c r="AC46" s="151"/>
      <c r="AD46" s="151"/>
      <c r="AE46" s="151" t="s">
        <v>111</v>
      </c>
      <c r="AF46" s="151"/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5">
      <c r="A47" s="152">
        <v>31</v>
      </c>
      <c r="B47" s="158" t="s">
        <v>176</v>
      </c>
      <c r="C47" s="191" t="s">
        <v>177</v>
      </c>
      <c r="D47" s="160" t="s">
        <v>140</v>
      </c>
      <c r="E47" s="166">
        <v>0.14491999999999999</v>
      </c>
      <c r="F47" s="168">
        <f t="shared" si="0"/>
        <v>0</v>
      </c>
      <c r="G47" s="168">
        <f t="shared" si="1"/>
        <v>0</v>
      </c>
      <c r="H47" s="169"/>
      <c r="I47" s="168">
        <f t="shared" si="2"/>
        <v>0</v>
      </c>
      <c r="J47" s="169"/>
      <c r="K47" s="168">
        <f t="shared" si="3"/>
        <v>0</v>
      </c>
      <c r="L47" s="168">
        <v>21</v>
      </c>
      <c r="M47" s="168">
        <f t="shared" si="4"/>
        <v>0</v>
      </c>
      <c r="N47" s="161">
        <v>0</v>
      </c>
      <c r="O47" s="161">
        <f t="shared" si="5"/>
        <v>0</v>
      </c>
      <c r="P47" s="161">
        <v>0</v>
      </c>
      <c r="Q47" s="161">
        <f t="shared" si="6"/>
        <v>0</v>
      </c>
      <c r="R47" s="161"/>
      <c r="S47" s="161"/>
      <c r="T47" s="162">
        <v>1.5169999999999999</v>
      </c>
      <c r="U47" s="161">
        <f t="shared" si="7"/>
        <v>0.22</v>
      </c>
      <c r="V47" s="151"/>
      <c r="W47" s="151"/>
      <c r="X47" s="151"/>
      <c r="Y47" s="151"/>
      <c r="Z47" s="151"/>
      <c r="AA47" s="151"/>
      <c r="AB47" s="151"/>
      <c r="AC47" s="151"/>
      <c r="AD47" s="151"/>
      <c r="AE47" s="151" t="s">
        <v>111</v>
      </c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x14ac:dyDescent="0.25">
      <c r="A48" s="153" t="s">
        <v>106</v>
      </c>
      <c r="B48" s="159" t="s">
        <v>69</v>
      </c>
      <c r="C48" s="192" t="s">
        <v>70</v>
      </c>
      <c r="D48" s="163"/>
      <c r="E48" s="167"/>
      <c r="F48" s="170"/>
      <c r="G48" s="170">
        <f>SUMIF(AE49:AE56,"&lt;&gt;NOR",G49:G56)</f>
        <v>0</v>
      </c>
      <c r="H48" s="170"/>
      <c r="I48" s="170">
        <f>SUM(I49:I56)</f>
        <v>0</v>
      </c>
      <c r="J48" s="170"/>
      <c r="K48" s="170">
        <f>SUM(K49:K56)</f>
        <v>0</v>
      </c>
      <c r="L48" s="170"/>
      <c r="M48" s="170">
        <f>SUM(M49:M56)</f>
        <v>0</v>
      </c>
      <c r="N48" s="164"/>
      <c r="O48" s="164">
        <f>SUM(O49:O56)</f>
        <v>0.2336</v>
      </c>
      <c r="P48" s="164"/>
      <c r="Q48" s="164">
        <f>SUM(Q49:Q56)</f>
        <v>0</v>
      </c>
      <c r="R48" s="164"/>
      <c r="S48" s="164"/>
      <c r="T48" s="165"/>
      <c r="U48" s="164">
        <f>SUM(U49:U56)</f>
        <v>14.74</v>
      </c>
      <c r="AE48" t="s">
        <v>107</v>
      </c>
    </row>
    <row r="49" spans="1:60" outlineLevel="1" x14ac:dyDescent="0.25">
      <c r="A49" s="152">
        <v>32</v>
      </c>
      <c r="B49" s="158" t="s">
        <v>178</v>
      </c>
      <c r="C49" s="191" t="s">
        <v>179</v>
      </c>
      <c r="D49" s="160" t="s">
        <v>180</v>
      </c>
      <c r="E49" s="166">
        <v>12.7</v>
      </c>
      <c r="F49" s="168">
        <f t="shared" ref="F49:F56" si="8">H49+J49</f>
        <v>0</v>
      </c>
      <c r="G49" s="168">
        <f t="shared" ref="G49:G56" si="9">ROUND(E49*F49,2)</f>
        <v>0</v>
      </c>
      <c r="H49" s="169"/>
      <c r="I49" s="168">
        <f t="shared" ref="I49:I56" si="10">ROUND(E49*H49,2)</f>
        <v>0</v>
      </c>
      <c r="J49" s="169"/>
      <c r="K49" s="168">
        <f t="shared" ref="K49:K56" si="11">ROUND(E49*J49,2)</f>
        <v>0</v>
      </c>
      <c r="L49" s="168">
        <v>21</v>
      </c>
      <c r="M49" s="168">
        <f t="shared" ref="M49:M56" si="12">G49*(1+L49/100)</f>
        <v>0</v>
      </c>
      <c r="N49" s="161">
        <v>0</v>
      </c>
      <c r="O49" s="161">
        <f t="shared" ref="O49:O56" si="13">ROUND(E49*N49,5)</f>
        <v>0</v>
      </c>
      <c r="P49" s="161">
        <v>0</v>
      </c>
      <c r="Q49" s="161">
        <f t="shared" ref="Q49:Q56" si="14">ROUND(E49*P49,5)</f>
        <v>0</v>
      </c>
      <c r="R49" s="161"/>
      <c r="S49" s="161"/>
      <c r="T49" s="162">
        <v>0.37</v>
      </c>
      <c r="U49" s="161">
        <f t="shared" ref="U49:U56" si="15">ROUND(E49*T49,2)</f>
        <v>4.7</v>
      </c>
      <c r="V49" s="151"/>
      <c r="W49" s="151"/>
      <c r="X49" s="151"/>
      <c r="Y49" s="151"/>
      <c r="Z49" s="151"/>
      <c r="AA49" s="151"/>
      <c r="AB49" s="151"/>
      <c r="AC49" s="151"/>
      <c r="AD49" s="151"/>
      <c r="AE49" s="151" t="s">
        <v>111</v>
      </c>
      <c r="AF49" s="151"/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5">
      <c r="A50" s="152">
        <v>33</v>
      </c>
      <c r="B50" s="158" t="s">
        <v>181</v>
      </c>
      <c r="C50" s="191" t="s">
        <v>182</v>
      </c>
      <c r="D50" s="160" t="s">
        <v>133</v>
      </c>
      <c r="E50" s="166">
        <v>5</v>
      </c>
      <c r="F50" s="168">
        <f t="shared" si="8"/>
        <v>0</v>
      </c>
      <c r="G50" s="168">
        <f t="shared" si="9"/>
        <v>0</v>
      </c>
      <c r="H50" s="169"/>
      <c r="I50" s="168">
        <f t="shared" si="10"/>
        <v>0</v>
      </c>
      <c r="J50" s="169"/>
      <c r="K50" s="168">
        <f t="shared" si="11"/>
        <v>0</v>
      </c>
      <c r="L50" s="168">
        <v>21</v>
      </c>
      <c r="M50" s="168">
        <f t="shared" si="12"/>
        <v>0</v>
      </c>
      <c r="N50" s="161">
        <v>4.7099999999999998E-3</v>
      </c>
      <c r="O50" s="161">
        <f t="shared" si="13"/>
        <v>2.3550000000000001E-2</v>
      </c>
      <c r="P50" s="161">
        <v>0</v>
      </c>
      <c r="Q50" s="161">
        <f t="shared" si="14"/>
        <v>0</v>
      </c>
      <c r="R50" s="161"/>
      <c r="S50" s="161"/>
      <c r="T50" s="162">
        <v>0</v>
      </c>
      <c r="U50" s="161">
        <f t="shared" si="15"/>
        <v>0</v>
      </c>
      <c r="V50" s="151"/>
      <c r="W50" s="151"/>
      <c r="X50" s="151"/>
      <c r="Y50" s="151"/>
      <c r="Z50" s="151"/>
      <c r="AA50" s="151"/>
      <c r="AB50" s="151"/>
      <c r="AC50" s="151"/>
      <c r="AD50" s="151"/>
      <c r="AE50" s="151" t="s">
        <v>169</v>
      </c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ht="20.399999999999999" outlineLevel="1" x14ac:dyDescent="0.25">
      <c r="A51" s="152">
        <v>34</v>
      </c>
      <c r="B51" s="158" t="s">
        <v>183</v>
      </c>
      <c r="C51" s="191" t="s">
        <v>184</v>
      </c>
      <c r="D51" s="160" t="s">
        <v>133</v>
      </c>
      <c r="E51" s="166">
        <v>6</v>
      </c>
      <c r="F51" s="168">
        <f t="shared" si="8"/>
        <v>0</v>
      </c>
      <c r="G51" s="168">
        <f t="shared" si="9"/>
        <v>0</v>
      </c>
      <c r="H51" s="169"/>
      <c r="I51" s="168">
        <f t="shared" si="10"/>
        <v>0</v>
      </c>
      <c r="J51" s="169"/>
      <c r="K51" s="168">
        <f t="shared" si="11"/>
        <v>0</v>
      </c>
      <c r="L51" s="168">
        <v>21</v>
      </c>
      <c r="M51" s="168">
        <f t="shared" si="12"/>
        <v>0</v>
      </c>
      <c r="N51" s="161">
        <v>0</v>
      </c>
      <c r="O51" s="161">
        <f t="shared" si="13"/>
        <v>0</v>
      </c>
      <c r="P51" s="161">
        <v>0</v>
      </c>
      <c r="Q51" s="161">
        <f t="shared" si="14"/>
        <v>0</v>
      </c>
      <c r="R51" s="161"/>
      <c r="S51" s="161"/>
      <c r="T51" s="162">
        <v>0.6</v>
      </c>
      <c r="U51" s="161">
        <f t="shared" si="15"/>
        <v>3.6</v>
      </c>
      <c r="V51" s="151"/>
      <c r="W51" s="151"/>
      <c r="X51" s="151"/>
      <c r="Y51" s="151"/>
      <c r="Z51" s="151"/>
      <c r="AA51" s="151"/>
      <c r="AB51" s="151"/>
      <c r="AC51" s="151"/>
      <c r="AD51" s="151"/>
      <c r="AE51" s="151" t="s">
        <v>111</v>
      </c>
      <c r="AF51" s="151"/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5">
      <c r="A52" s="152">
        <v>35</v>
      </c>
      <c r="B52" s="158" t="s">
        <v>185</v>
      </c>
      <c r="C52" s="191" t="s">
        <v>186</v>
      </c>
      <c r="D52" s="160" t="s">
        <v>133</v>
      </c>
      <c r="E52" s="166">
        <v>6</v>
      </c>
      <c r="F52" s="168">
        <f t="shared" si="8"/>
        <v>0</v>
      </c>
      <c r="G52" s="168">
        <f t="shared" si="9"/>
        <v>0</v>
      </c>
      <c r="H52" s="169"/>
      <c r="I52" s="168">
        <f t="shared" si="10"/>
        <v>0</v>
      </c>
      <c r="J52" s="169"/>
      <c r="K52" s="168">
        <f t="shared" si="11"/>
        <v>0</v>
      </c>
      <c r="L52" s="168">
        <v>21</v>
      </c>
      <c r="M52" s="168">
        <f t="shared" si="12"/>
        <v>0</v>
      </c>
      <c r="N52" s="161">
        <v>8.0999999999999996E-4</v>
      </c>
      <c r="O52" s="161">
        <f t="shared" si="13"/>
        <v>4.8599999999999997E-3</v>
      </c>
      <c r="P52" s="161">
        <v>0</v>
      </c>
      <c r="Q52" s="161">
        <f t="shared" si="14"/>
        <v>0</v>
      </c>
      <c r="R52" s="161"/>
      <c r="S52" s="161"/>
      <c r="T52" s="162">
        <v>0</v>
      </c>
      <c r="U52" s="161">
        <f t="shared" si="15"/>
        <v>0</v>
      </c>
      <c r="V52" s="151"/>
      <c r="W52" s="151"/>
      <c r="X52" s="151"/>
      <c r="Y52" s="151"/>
      <c r="Z52" s="151"/>
      <c r="AA52" s="151"/>
      <c r="AB52" s="151"/>
      <c r="AC52" s="151"/>
      <c r="AD52" s="151"/>
      <c r="AE52" s="151" t="s">
        <v>169</v>
      </c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5">
      <c r="A53" s="152">
        <v>36</v>
      </c>
      <c r="B53" s="158" t="s">
        <v>187</v>
      </c>
      <c r="C53" s="191" t="s">
        <v>188</v>
      </c>
      <c r="D53" s="160" t="s">
        <v>133</v>
      </c>
      <c r="E53" s="166">
        <v>24</v>
      </c>
      <c r="F53" s="168">
        <f t="shared" si="8"/>
        <v>0</v>
      </c>
      <c r="G53" s="168">
        <f t="shared" si="9"/>
        <v>0</v>
      </c>
      <c r="H53" s="169"/>
      <c r="I53" s="168">
        <f t="shared" si="10"/>
        <v>0</v>
      </c>
      <c r="J53" s="169"/>
      <c r="K53" s="168">
        <f t="shared" si="11"/>
        <v>0</v>
      </c>
      <c r="L53" s="168">
        <v>21</v>
      </c>
      <c r="M53" s="168">
        <f t="shared" si="12"/>
        <v>0</v>
      </c>
      <c r="N53" s="161">
        <v>0</v>
      </c>
      <c r="O53" s="161">
        <f t="shared" si="13"/>
        <v>0</v>
      </c>
      <c r="P53" s="161">
        <v>0</v>
      </c>
      <c r="Q53" s="161">
        <f t="shared" si="14"/>
        <v>0</v>
      </c>
      <c r="R53" s="161"/>
      <c r="S53" s="161"/>
      <c r="T53" s="162">
        <v>0</v>
      </c>
      <c r="U53" s="161">
        <f t="shared" si="15"/>
        <v>0</v>
      </c>
      <c r="V53" s="151"/>
      <c r="W53" s="151"/>
      <c r="X53" s="151"/>
      <c r="Y53" s="151"/>
      <c r="Z53" s="151"/>
      <c r="AA53" s="151"/>
      <c r="AB53" s="151"/>
      <c r="AC53" s="151"/>
      <c r="AD53" s="151"/>
      <c r="AE53" s="151" t="s">
        <v>169</v>
      </c>
      <c r="AF53" s="151"/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ht="20.399999999999999" outlineLevel="1" x14ac:dyDescent="0.25">
      <c r="A54" s="152">
        <v>37</v>
      </c>
      <c r="B54" s="158" t="s">
        <v>189</v>
      </c>
      <c r="C54" s="191" t="s">
        <v>190</v>
      </c>
      <c r="D54" s="160" t="s">
        <v>133</v>
      </c>
      <c r="E54" s="166">
        <v>5</v>
      </c>
      <c r="F54" s="168">
        <f t="shared" si="8"/>
        <v>0</v>
      </c>
      <c r="G54" s="168">
        <f t="shared" si="9"/>
        <v>0</v>
      </c>
      <c r="H54" s="169"/>
      <c r="I54" s="168">
        <f t="shared" si="10"/>
        <v>0</v>
      </c>
      <c r="J54" s="169"/>
      <c r="K54" s="168">
        <f t="shared" si="11"/>
        <v>0</v>
      </c>
      <c r="L54" s="168">
        <v>21</v>
      </c>
      <c r="M54" s="168">
        <f t="shared" si="12"/>
        <v>0</v>
      </c>
      <c r="N54" s="161">
        <v>4.0399999999999998E-2</v>
      </c>
      <c r="O54" s="161">
        <f t="shared" si="13"/>
        <v>0.20200000000000001</v>
      </c>
      <c r="P54" s="161">
        <v>0</v>
      </c>
      <c r="Q54" s="161">
        <f t="shared" si="14"/>
        <v>0</v>
      </c>
      <c r="R54" s="161"/>
      <c r="S54" s="161"/>
      <c r="T54" s="162">
        <v>0.88400000000000001</v>
      </c>
      <c r="U54" s="161">
        <f t="shared" si="15"/>
        <v>4.42</v>
      </c>
      <c r="V54" s="151"/>
      <c r="W54" s="151"/>
      <c r="X54" s="151"/>
      <c r="Y54" s="151"/>
      <c r="Z54" s="151"/>
      <c r="AA54" s="151"/>
      <c r="AB54" s="151"/>
      <c r="AC54" s="151"/>
      <c r="AD54" s="151"/>
      <c r="AE54" s="151" t="s">
        <v>111</v>
      </c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5">
      <c r="A55" s="152">
        <v>38</v>
      </c>
      <c r="B55" s="158" t="s">
        <v>191</v>
      </c>
      <c r="C55" s="191" t="s">
        <v>192</v>
      </c>
      <c r="D55" s="160" t="s">
        <v>133</v>
      </c>
      <c r="E55" s="166">
        <v>1</v>
      </c>
      <c r="F55" s="168">
        <f t="shared" si="8"/>
        <v>0</v>
      </c>
      <c r="G55" s="168">
        <f t="shared" si="9"/>
        <v>0</v>
      </c>
      <c r="H55" s="169"/>
      <c r="I55" s="168">
        <f t="shared" si="10"/>
        <v>0</v>
      </c>
      <c r="J55" s="169"/>
      <c r="K55" s="168">
        <f t="shared" si="11"/>
        <v>0</v>
      </c>
      <c r="L55" s="168">
        <v>21</v>
      </c>
      <c r="M55" s="168">
        <f t="shared" si="12"/>
        <v>0</v>
      </c>
      <c r="N55" s="161">
        <v>3.1900000000000001E-3</v>
      </c>
      <c r="O55" s="161">
        <f t="shared" si="13"/>
        <v>3.1900000000000001E-3</v>
      </c>
      <c r="P55" s="161">
        <v>0</v>
      </c>
      <c r="Q55" s="161">
        <f t="shared" si="14"/>
        <v>0</v>
      </c>
      <c r="R55" s="161"/>
      <c r="S55" s="161"/>
      <c r="T55" s="162">
        <v>0.84199999999999997</v>
      </c>
      <c r="U55" s="161">
        <f t="shared" si="15"/>
        <v>0.84</v>
      </c>
      <c r="V55" s="151"/>
      <c r="W55" s="151"/>
      <c r="X55" s="151"/>
      <c r="Y55" s="151"/>
      <c r="Z55" s="151"/>
      <c r="AA55" s="151"/>
      <c r="AB55" s="151"/>
      <c r="AC55" s="151"/>
      <c r="AD55" s="151"/>
      <c r="AE55" s="151" t="s">
        <v>111</v>
      </c>
      <c r="AF55" s="151"/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5">
      <c r="A56" s="152">
        <v>39</v>
      </c>
      <c r="B56" s="158" t="s">
        <v>193</v>
      </c>
      <c r="C56" s="191" t="s">
        <v>194</v>
      </c>
      <c r="D56" s="160" t="s">
        <v>140</v>
      </c>
      <c r="E56" s="166">
        <v>0.2336</v>
      </c>
      <c r="F56" s="168">
        <f t="shared" si="8"/>
        <v>0</v>
      </c>
      <c r="G56" s="168">
        <f t="shared" si="9"/>
        <v>0</v>
      </c>
      <c r="H56" s="169"/>
      <c r="I56" s="168">
        <f t="shared" si="10"/>
        <v>0</v>
      </c>
      <c r="J56" s="169"/>
      <c r="K56" s="168">
        <f t="shared" si="11"/>
        <v>0</v>
      </c>
      <c r="L56" s="168">
        <v>21</v>
      </c>
      <c r="M56" s="168">
        <f t="shared" si="12"/>
        <v>0</v>
      </c>
      <c r="N56" s="161">
        <v>0</v>
      </c>
      <c r="O56" s="161">
        <f t="shared" si="13"/>
        <v>0</v>
      </c>
      <c r="P56" s="161">
        <v>0</v>
      </c>
      <c r="Q56" s="161">
        <f t="shared" si="14"/>
        <v>0</v>
      </c>
      <c r="R56" s="161"/>
      <c r="S56" s="161"/>
      <c r="T56" s="162">
        <v>5.0640000000000001</v>
      </c>
      <c r="U56" s="161">
        <f t="shared" si="15"/>
        <v>1.18</v>
      </c>
      <c r="V56" s="151"/>
      <c r="W56" s="151"/>
      <c r="X56" s="151"/>
      <c r="Y56" s="151"/>
      <c r="Z56" s="151"/>
      <c r="AA56" s="151"/>
      <c r="AB56" s="151"/>
      <c r="AC56" s="151"/>
      <c r="AD56" s="151"/>
      <c r="AE56" s="151" t="s">
        <v>111</v>
      </c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x14ac:dyDescent="0.25">
      <c r="A57" s="153" t="s">
        <v>106</v>
      </c>
      <c r="B57" s="159" t="s">
        <v>71</v>
      </c>
      <c r="C57" s="192" t="s">
        <v>72</v>
      </c>
      <c r="D57" s="163"/>
      <c r="E57" s="167"/>
      <c r="F57" s="170"/>
      <c r="G57" s="170">
        <f>SUMIF(AE58:AE58,"&lt;&gt;NOR",G58:G58)</f>
        <v>0</v>
      </c>
      <c r="H57" s="170"/>
      <c r="I57" s="170">
        <f>SUM(I58:I58)</f>
        <v>0</v>
      </c>
      <c r="J57" s="170"/>
      <c r="K57" s="170">
        <f>SUM(K58:K58)</f>
        <v>0</v>
      </c>
      <c r="L57" s="170"/>
      <c r="M57" s="170">
        <f>SUM(M58:M58)</f>
        <v>0</v>
      </c>
      <c r="N57" s="164"/>
      <c r="O57" s="164">
        <f>SUM(O58:O58)</f>
        <v>5.9999999999999995E-4</v>
      </c>
      <c r="P57" s="164"/>
      <c r="Q57" s="164">
        <f>SUM(Q58:Q58)</f>
        <v>0</v>
      </c>
      <c r="R57" s="164"/>
      <c r="S57" s="164"/>
      <c r="T57" s="165"/>
      <c r="U57" s="164">
        <f>SUM(U58:U58)</f>
        <v>1.07</v>
      </c>
      <c r="AE57" t="s">
        <v>107</v>
      </c>
    </row>
    <row r="58" spans="1:60" outlineLevel="1" x14ac:dyDescent="0.25">
      <c r="A58" s="152">
        <v>40</v>
      </c>
      <c r="B58" s="158" t="s">
        <v>195</v>
      </c>
      <c r="C58" s="191" t="s">
        <v>196</v>
      </c>
      <c r="D58" s="160" t="s">
        <v>158</v>
      </c>
      <c r="E58" s="166">
        <v>2</v>
      </c>
      <c r="F58" s="168">
        <f>H58+J58</f>
        <v>0</v>
      </c>
      <c r="G58" s="168">
        <f>ROUND(E58*F58,2)</f>
        <v>0</v>
      </c>
      <c r="H58" s="169"/>
      <c r="I58" s="168">
        <f>ROUND(E58*H58,2)</f>
        <v>0</v>
      </c>
      <c r="J58" s="169"/>
      <c r="K58" s="168">
        <f>ROUND(E58*J58,2)</f>
        <v>0</v>
      </c>
      <c r="L58" s="168">
        <v>21</v>
      </c>
      <c r="M58" s="168">
        <f>G58*(1+L58/100)</f>
        <v>0</v>
      </c>
      <c r="N58" s="161">
        <v>2.9999999999999997E-4</v>
      </c>
      <c r="O58" s="161">
        <f>ROUND(E58*N58,5)</f>
        <v>5.9999999999999995E-4</v>
      </c>
      <c r="P58" s="161">
        <v>0</v>
      </c>
      <c r="Q58" s="161">
        <f>ROUND(E58*P58,5)</f>
        <v>0</v>
      </c>
      <c r="R58" s="161"/>
      <c r="S58" s="161"/>
      <c r="T58" s="162">
        <v>0.53273000000000004</v>
      </c>
      <c r="U58" s="161">
        <f>ROUND(E58*T58,2)</f>
        <v>1.07</v>
      </c>
      <c r="V58" s="151"/>
      <c r="W58" s="151"/>
      <c r="X58" s="151"/>
      <c r="Y58" s="151"/>
      <c r="Z58" s="151"/>
      <c r="AA58" s="151"/>
      <c r="AB58" s="151"/>
      <c r="AC58" s="151"/>
      <c r="AD58" s="151"/>
      <c r="AE58" s="151" t="s">
        <v>111</v>
      </c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x14ac:dyDescent="0.25">
      <c r="A59" s="153" t="s">
        <v>106</v>
      </c>
      <c r="B59" s="159" t="s">
        <v>73</v>
      </c>
      <c r="C59" s="192" t="s">
        <v>74</v>
      </c>
      <c r="D59" s="163"/>
      <c r="E59" s="167"/>
      <c r="F59" s="170"/>
      <c r="G59" s="170">
        <f>SUMIF(AE60:AE62,"&lt;&gt;NOR",G60:G62)</f>
        <v>0</v>
      </c>
      <c r="H59" s="170"/>
      <c r="I59" s="170">
        <f>SUM(I60:I62)</f>
        <v>0</v>
      </c>
      <c r="J59" s="170"/>
      <c r="K59" s="170">
        <f>SUM(K60:K62)</f>
        <v>0</v>
      </c>
      <c r="L59" s="170"/>
      <c r="M59" s="170">
        <f>SUM(M60:M62)</f>
        <v>0</v>
      </c>
      <c r="N59" s="164"/>
      <c r="O59" s="164">
        <f>SUM(O60:O62)</f>
        <v>4.6739999999999997E-2</v>
      </c>
      <c r="P59" s="164"/>
      <c r="Q59" s="164">
        <f>SUM(Q60:Q62)</f>
        <v>0</v>
      </c>
      <c r="R59" s="164"/>
      <c r="S59" s="164"/>
      <c r="T59" s="165"/>
      <c r="U59" s="164">
        <f>SUM(U60:U62)</f>
        <v>23.3</v>
      </c>
      <c r="AE59" t="s">
        <v>107</v>
      </c>
    </row>
    <row r="60" spans="1:60" ht="20.399999999999999" outlineLevel="1" x14ac:dyDescent="0.25">
      <c r="A60" s="152">
        <v>41</v>
      </c>
      <c r="B60" s="158" t="s">
        <v>197</v>
      </c>
      <c r="C60" s="191" t="s">
        <v>198</v>
      </c>
      <c r="D60" s="160" t="s">
        <v>110</v>
      </c>
      <c r="E60" s="166">
        <v>15.6546</v>
      </c>
      <c r="F60" s="168">
        <f>H60+J60</f>
        <v>0</v>
      </c>
      <c r="G60" s="168">
        <f>ROUND(E60*F60,2)</f>
        <v>0</v>
      </c>
      <c r="H60" s="169"/>
      <c r="I60" s="168">
        <f>ROUND(E60*H60,2)</f>
        <v>0</v>
      </c>
      <c r="J60" s="169"/>
      <c r="K60" s="168">
        <f>ROUND(E60*J60,2)</f>
        <v>0</v>
      </c>
      <c r="L60" s="168">
        <v>21</v>
      </c>
      <c r="M60" s="168">
        <f>G60*(1+L60/100)</f>
        <v>0</v>
      </c>
      <c r="N60" s="161">
        <v>2.8400000000000001E-3</v>
      </c>
      <c r="O60" s="161">
        <f>ROUND(E60*N60,5)</f>
        <v>4.446E-2</v>
      </c>
      <c r="P60" s="161">
        <v>0</v>
      </c>
      <c r="Q60" s="161">
        <f>ROUND(E60*P60,5)</f>
        <v>0</v>
      </c>
      <c r="R60" s="161"/>
      <c r="S60" s="161"/>
      <c r="T60" s="162">
        <v>1.24089</v>
      </c>
      <c r="U60" s="161">
        <f>ROUND(E60*T60,2)</f>
        <v>19.43</v>
      </c>
      <c r="V60" s="151"/>
      <c r="W60" s="151"/>
      <c r="X60" s="151"/>
      <c r="Y60" s="151"/>
      <c r="Z60" s="151"/>
      <c r="AA60" s="151"/>
      <c r="AB60" s="151"/>
      <c r="AC60" s="151"/>
      <c r="AD60" s="151"/>
      <c r="AE60" s="151" t="s">
        <v>120</v>
      </c>
      <c r="AF60" s="151"/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ht="20.399999999999999" outlineLevel="1" x14ac:dyDescent="0.25">
      <c r="A61" s="152">
        <v>42</v>
      </c>
      <c r="B61" s="158" t="s">
        <v>199</v>
      </c>
      <c r="C61" s="191" t="s">
        <v>200</v>
      </c>
      <c r="D61" s="160" t="s">
        <v>110</v>
      </c>
      <c r="E61" s="166">
        <v>76.095600000000005</v>
      </c>
      <c r="F61" s="168">
        <f>H61+J61</f>
        <v>0</v>
      </c>
      <c r="G61" s="168">
        <f>ROUND(E61*F61,2)</f>
        <v>0</v>
      </c>
      <c r="H61" s="169"/>
      <c r="I61" s="168">
        <f>ROUND(E61*H61,2)</f>
        <v>0</v>
      </c>
      <c r="J61" s="169"/>
      <c r="K61" s="168">
        <f>ROUND(E61*J61,2)</f>
        <v>0</v>
      </c>
      <c r="L61" s="168">
        <v>21</v>
      </c>
      <c r="M61" s="168">
        <f>G61*(1+L61/100)</f>
        <v>0</v>
      </c>
      <c r="N61" s="161">
        <v>3.0000000000000001E-5</v>
      </c>
      <c r="O61" s="161">
        <f>ROUND(E61*N61,5)</f>
        <v>2.2799999999999999E-3</v>
      </c>
      <c r="P61" s="161">
        <v>0</v>
      </c>
      <c r="Q61" s="161">
        <f>ROUND(E61*P61,5)</f>
        <v>0</v>
      </c>
      <c r="R61" s="161"/>
      <c r="S61" s="161"/>
      <c r="T61" s="162">
        <v>0.05</v>
      </c>
      <c r="U61" s="161">
        <f>ROUND(E61*T61,2)</f>
        <v>3.8</v>
      </c>
      <c r="V61" s="151"/>
      <c r="W61" s="151"/>
      <c r="X61" s="151"/>
      <c r="Y61" s="151"/>
      <c r="Z61" s="151"/>
      <c r="AA61" s="151"/>
      <c r="AB61" s="151"/>
      <c r="AC61" s="151"/>
      <c r="AD61" s="151"/>
      <c r="AE61" s="151" t="s">
        <v>111</v>
      </c>
      <c r="AF61" s="151"/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5">
      <c r="A62" s="152">
        <v>43</v>
      </c>
      <c r="B62" s="158" t="s">
        <v>201</v>
      </c>
      <c r="C62" s="191" t="s">
        <v>202</v>
      </c>
      <c r="D62" s="160" t="s">
        <v>140</v>
      </c>
      <c r="E62" s="166">
        <v>4.6739999999999997E-2</v>
      </c>
      <c r="F62" s="168">
        <f>H62+J62</f>
        <v>0</v>
      </c>
      <c r="G62" s="168">
        <f>ROUND(E62*F62,2)</f>
        <v>0</v>
      </c>
      <c r="H62" s="169"/>
      <c r="I62" s="168">
        <f>ROUND(E62*H62,2)</f>
        <v>0</v>
      </c>
      <c r="J62" s="169"/>
      <c r="K62" s="168">
        <f>ROUND(E62*J62,2)</f>
        <v>0</v>
      </c>
      <c r="L62" s="168">
        <v>21</v>
      </c>
      <c r="M62" s="168">
        <f>G62*(1+L62/100)</f>
        <v>0</v>
      </c>
      <c r="N62" s="161">
        <v>0</v>
      </c>
      <c r="O62" s="161">
        <f>ROUND(E62*N62,5)</f>
        <v>0</v>
      </c>
      <c r="P62" s="161">
        <v>0</v>
      </c>
      <c r="Q62" s="161">
        <f>ROUND(E62*P62,5)</f>
        <v>0</v>
      </c>
      <c r="R62" s="161"/>
      <c r="S62" s="161"/>
      <c r="T62" s="162">
        <v>1.5980000000000001</v>
      </c>
      <c r="U62" s="161">
        <f>ROUND(E62*T62,2)</f>
        <v>7.0000000000000007E-2</v>
      </c>
      <c r="V62" s="151"/>
      <c r="W62" s="151"/>
      <c r="X62" s="151"/>
      <c r="Y62" s="151"/>
      <c r="Z62" s="151"/>
      <c r="AA62" s="151"/>
      <c r="AB62" s="151"/>
      <c r="AC62" s="151"/>
      <c r="AD62" s="151"/>
      <c r="AE62" s="151" t="s">
        <v>111</v>
      </c>
      <c r="AF62" s="151"/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5">
      <c r="A63" s="153" t="s">
        <v>106</v>
      </c>
      <c r="B63" s="159" t="s">
        <v>75</v>
      </c>
      <c r="C63" s="192" t="s">
        <v>76</v>
      </c>
      <c r="D63" s="163"/>
      <c r="E63" s="167"/>
      <c r="F63" s="170"/>
      <c r="G63" s="170">
        <f>SUMIF(AE64:AE65,"&lt;&gt;NOR",G64:G65)</f>
        <v>0</v>
      </c>
      <c r="H63" s="170"/>
      <c r="I63" s="170">
        <f>SUM(I64:I65)</f>
        <v>0</v>
      </c>
      <c r="J63" s="170"/>
      <c r="K63" s="170">
        <f>SUM(K64:K65)</f>
        <v>0</v>
      </c>
      <c r="L63" s="170"/>
      <c r="M63" s="170">
        <f>SUM(M64:M65)</f>
        <v>0</v>
      </c>
      <c r="N63" s="164"/>
      <c r="O63" s="164">
        <f>SUM(O64:O65)</f>
        <v>1.3188</v>
      </c>
      <c r="P63" s="164"/>
      <c r="Q63" s="164">
        <f>SUM(Q64:Q65)</f>
        <v>0</v>
      </c>
      <c r="R63" s="164"/>
      <c r="S63" s="164"/>
      <c r="T63" s="165"/>
      <c r="U63" s="164">
        <f>SUM(U64:U65)</f>
        <v>101.65</v>
      </c>
      <c r="AE63" t="s">
        <v>107</v>
      </c>
    </row>
    <row r="64" spans="1:60" outlineLevel="1" x14ac:dyDescent="0.25">
      <c r="A64" s="152">
        <v>44</v>
      </c>
      <c r="B64" s="158" t="s">
        <v>203</v>
      </c>
      <c r="C64" s="191" t="s">
        <v>204</v>
      </c>
      <c r="D64" s="160" t="s">
        <v>110</v>
      </c>
      <c r="E64" s="166">
        <v>69.741000000000014</v>
      </c>
      <c r="F64" s="168">
        <f>H64+J64</f>
        <v>0</v>
      </c>
      <c r="G64" s="168">
        <f>ROUND(E64*F64,2)</f>
        <v>0</v>
      </c>
      <c r="H64" s="169"/>
      <c r="I64" s="168">
        <f>ROUND(E64*H64,2)</f>
        <v>0</v>
      </c>
      <c r="J64" s="169"/>
      <c r="K64" s="168">
        <f>ROUND(E64*J64,2)</f>
        <v>0</v>
      </c>
      <c r="L64" s="168">
        <v>21</v>
      </c>
      <c r="M64" s="168">
        <f>G64*(1+L64/100)</f>
        <v>0</v>
      </c>
      <c r="N64" s="161">
        <v>1.891E-2</v>
      </c>
      <c r="O64" s="161">
        <f>ROUND(E64*N64,5)</f>
        <v>1.3188</v>
      </c>
      <c r="P64" s="161">
        <v>0</v>
      </c>
      <c r="Q64" s="161">
        <f>ROUND(E64*P64,5)</f>
        <v>0</v>
      </c>
      <c r="R64" s="161"/>
      <c r="S64" s="161"/>
      <c r="T64" s="162">
        <v>1.4273199999999999</v>
      </c>
      <c r="U64" s="161">
        <f>ROUND(E64*T64,2)</f>
        <v>99.54</v>
      </c>
      <c r="V64" s="151"/>
      <c r="W64" s="151"/>
      <c r="X64" s="151"/>
      <c r="Y64" s="151"/>
      <c r="Z64" s="151"/>
      <c r="AA64" s="151"/>
      <c r="AB64" s="151"/>
      <c r="AC64" s="151"/>
      <c r="AD64" s="151"/>
      <c r="AE64" s="151" t="s">
        <v>120</v>
      </c>
      <c r="AF64" s="151"/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5">
      <c r="A65" s="152">
        <v>45</v>
      </c>
      <c r="B65" s="158" t="s">
        <v>205</v>
      </c>
      <c r="C65" s="191" t="s">
        <v>206</v>
      </c>
      <c r="D65" s="160" t="s">
        <v>140</v>
      </c>
      <c r="E65" s="166">
        <v>1.3188</v>
      </c>
      <c r="F65" s="168">
        <f>H65+J65</f>
        <v>0</v>
      </c>
      <c r="G65" s="168">
        <f>ROUND(E65*F65,2)</f>
        <v>0</v>
      </c>
      <c r="H65" s="169"/>
      <c r="I65" s="168">
        <f>ROUND(E65*H65,2)</f>
        <v>0</v>
      </c>
      <c r="J65" s="169"/>
      <c r="K65" s="168">
        <f>ROUND(E65*J65,2)</f>
        <v>0</v>
      </c>
      <c r="L65" s="168">
        <v>21</v>
      </c>
      <c r="M65" s="168">
        <f>G65*(1+L65/100)</f>
        <v>0</v>
      </c>
      <c r="N65" s="161">
        <v>0</v>
      </c>
      <c r="O65" s="161">
        <f>ROUND(E65*N65,5)</f>
        <v>0</v>
      </c>
      <c r="P65" s="161">
        <v>0</v>
      </c>
      <c r="Q65" s="161">
        <f>ROUND(E65*P65,5)</f>
        <v>0</v>
      </c>
      <c r="R65" s="161"/>
      <c r="S65" s="161"/>
      <c r="T65" s="162">
        <v>1.5980000000000001</v>
      </c>
      <c r="U65" s="161">
        <f>ROUND(E65*T65,2)</f>
        <v>2.11</v>
      </c>
      <c r="V65" s="151"/>
      <c r="W65" s="151"/>
      <c r="X65" s="151"/>
      <c r="Y65" s="151"/>
      <c r="Z65" s="151"/>
      <c r="AA65" s="151"/>
      <c r="AB65" s="151"/>
      <c r="AC65" s="151"/>
      <c r="AD65" s="151"/>
      <c r="AE65" s="151" t="s">
        <v>111</v>
      </c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x14ac:dyDescent="0.25">
      <c r="A66" s="153" t="s">
        <v>106</v>
      </c>
      <c r="B66" s="159" t="s">
        <v>77</v>
      </c>
      <c r="C66" s="192" t="s">
        <v>78</v>
      </c>
      <c r="D66" s="163"/>
      <c r="E66" s="167"/>
      <c r="F66" s="170"/>
      <c r="G66" s="170">
        <f>SUMIF(AE67:AE71,"&lt;&gt;NOR",G67:G71)</f>
        <v>0</v>
      </c>
      <c r="H66" s="170"/>
      <c r="I66" s="170">
        <f>SUM(I67:I71)</f>
        <v>0</v>
      </c>
      <c r="J66" s="170"/>
      <c r="K66" s="170">
        <f>SUM(K67:K71)</f>
        <v>0</v>
      </c>
      <c r="L66" s="170"/>
      <c r="M66" s="170">
        <f>SUM(M67:M71)</f>
        <v>0</v>
      </c>
      <c r="N66" s="164"/>
      <c r="O66" s="164">
        <f>SUM(O67:O71)</f>
        <v>0</v>
      </c>
      <c r="P66" s="164"/>
      <c r="Q66" s="164">
        <f>SUM(Q67:Q71)</f>
        <v>0</v>
      </c>
      <c r="R66" s="164"/>
      <c r="S66" s="164"/>
      <c r="T66" s="165"/>
      <c r="U66" s="164">
        <f>SUM(U67:U71)</f>
        <v>13.889999999999999</v>
      </c>
      <c r="AE66" t="s">
        <v>107</v>
      </c>
    </row>
    <row r="67" spans="1:60" outlineLevel="1" x14ac:dyDescent="0.25">
      <c r="A67" s="152">
        <v>46</v>
      </c>
      <c r="B67" s="158" t="s">
        <v>207</v>
      </c>
      <c r="C67" s="191" t="s">
        <v>208</v>
      </c>
      <c r="D67" s="160" t="s">
        <v>140</v>
      </c>
      <c r="E67" s="166">
        <v>8.6999999999999993</v>
      </c>
      <c r="F67" s="168">
        <f>H67+J67</f>
        <v>0</v>
      </c>
      <c r="G67" s="168">
        <f>ROUND(E67*F67,2)</f>
        <v>0</v>
      </c>
      <c r="H67" s="169"/>
      <c r="I67" s="168">
        <f>ROUND(E67*H67,2)</f>
        <v>0</v>
      </c>
      <c r="J67" s="169"/>
      <c r="K67" s="168">
        <f>ROUND(E67*J67,2)</f>
        <v>0</v>
      </c>
      <c r="L67" s="168">
        <v>21</v>
      </c>
      <c r="M67" s="168">
        <f>G67*(1+L67/100)</f>
        <v>0</v>
      </c>
      <c r="N67" s="161">
        <v>0</v>
      </c>
      <c r="O67" s="161">
        <f>ROUND(E67*N67,5)</f>
        <v>0</v>
      </c>
      <c r="P67" s="161">
        <v>0</v>
      </c>
      <c r="Q67" s="161">
        <f>ROUND(E67*P67,5)</f>
        <v>0</v>
      </c>
      <c r="R67" s="161"/>
      <c r="S67" s="161"/>
      <c r="T67" s="162">
        <v>0.16400000000000001</v>
      </c>
      <c r="U67" s="161">
        <f>ROUND(E67*T67,2)</f>
        <v>1.43</v>
      </c>
      <c r="V67" s="151"/>
      <c r="W67" s="151"/>
      <c r="X67" s="151"/>
      <c r="Y67" s="151"/>
      <c r="Z67" s="151"/>
      <c r="AA67" s="151"/>
      <c r="AB67" s="151"/>
      <c r="AC67" s="151"/>
      <c r="AD67" s="151"/>
      <c r="AE67" s="151" t="s">
        <v>111</v>
      </c>
      <c r="AF67" s="151"/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5">
      <c r="A68" s="152">
        <v>47</v>
      </c>
      <c r="B68" s="158" t="s">
        <v>209</v>
      </c>
      <c r="C68" s="191" t="s">
        <v>210</v>
      </c>
      <c r="D68" s="160" t="s">
        <v>140</v>
      </c>
      <c r="E68" s="166">
        <v>8.6999999999999993</v>
      </c>
      <c r="F68" s="168">
        <f>H68+J68</f>
        <v>0</v>
      </c>
      <c r="G68" s="168">
        <f>ROUND(E68*F68,2)</f>
        <v>0</v>
      </c>
      <c r="H68" s="169"/>
      <c r="I68" s="168">
        <f>ROUND(E68*H68,2)</f>
        <v>0</v>
      </c>
      <c r="J68" s="169"/>
      <c r="K68" s="168">
        <f>ROUND(E68*J68,2)</f>
        <v>0</v>
      </c>
      <c r="L68" s="168">
        <v>21</v>
      </c>
      <c r="M68" s="168">
        <f>G68*(1+L68/100)</f>
        <v>0</v>
      </c>
      <c r="N68" s="161">
        <v>0</v>
      </c>
      <c r="O68" s="161">
        <f>ROUND(E68*N68,5)</f>
        <v>0</v>
      </c>
      <c r="P68" s="161">
        <v>0</v>
      </c>
      <c r="Q68" s="161">
        <f>ROUND(E68*P68,5)</f>
        <v>0</v>
      </c>
      <c r="R68" s="161"/>
      <c r="S68" s="161"/>
      <c r="T68" s="162">
        <v>0.49</v>
      </c>
      <c r="U68" s="161">
        <f>ROUND(E68*T68,2)</f>
        <v>4.26</v>
      </c>
      <c r="V68" s="151"/>
      <c r="W68" s="151"/>
      <c r="X68" s="151"/>
      <c r="Y68" s="151"/>
      <c r="Z68" s="151"/>
      <c r="AA68" s="151"/>
      <c r="AB68" s="151"/>
      <c r="AC68" s="151"/>
      <c r="AD68" s="151"/>
      <c r="AE68" s="151" t="s">
        <v>111</v>
      </c>
      <c r="AF68" s="151"/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5">
      <c r="A69" s="152">
        <v>48</v>
      </c>
      <c r="B69" s="158" t="s">
        <v>211</v>
      </c>
      <c r="C69" s="191" t="s">
        <v>212</v>
      </c>
      <c r="D69" s="160" t="s">
        <v>140</v>
      </c>
      <c r="E69" s="166">
        <v>87</v>
      </c>
      <c r="F69" s="168">
        <f>H69+J69</f>
        <v>0</v>
      </c>
      <c r="G69" s="168">
        <f>ROUND(E69*F69,2)</f>
        <v>0</v>
      </c>
      <c r="H69" s="169"/>
      <c r="I69" s="168">
        <f>ROUND(E69*H69,2)</f>
        <v>0</v>
      </c>
      <c r="J69" s="169"/>
      <c r="K69" s="168">
        <f>ROUND(E69*J69,2)</f>
        <v>0</v>
      </c>
      <c r="L69" s="168">
        <v>21</v>
      </c>
      <c r="M69" s="168">
        <f>G69*(1+L69/100)</f>
        <v>0</v>
      </c>
      <c r="N69" s="161">
        <v>0</v>
      </c>
      <c r="O69" s="161">
        <f>ROUND(E69*N69,5)</f>
        <v>0</v>
      </c>
      <c r="P69" s="161">
        <v>0</v>
      </c>
      <c r="Q69" s="161">
        <f>ROUND(E69*P69,5)</f>
        <v>0</v>
      </c>
      <c r="R69" s="161"/>
      <c r="S69" s="161"/>
      <c r="T69" s="162">
        <v>0</v>
      </c>
      <c r="U69" s="161">
        <f>ROUND(E69*T69,2)</f>
        <v>0</v>
      </c>
      <c r="V69" s="151"/>
      <c r="W69" s="151"/>
      <c r="X69" s="151"/>
      <c r="Y69" s="151"/>
      <c r="Z69" s="151"/>
      <c r="AA69" s="151"/>
      <c r="AB69" s="151"/>
      <c r="AC69" s="151"/>
      <c r="AD69" s="151"/>
      <c r="AE69" s="151" t="s">
        <v>111</v>
      </c>
      <c r="AF69" s="151"/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5">
      <c r="A70" s="152">
        <v>49</v>
      </c>
      <c r="B70" s="158" t="s">
        <v>213</v>
      </c>
      <c r="C70" s="191" t="s">
        <v>214</v>
      </c>
      <c r="D70" s="160" t="s">
        <v>140</v>
      </c>
      <c r="E70" s="166">
        <v>8.6999999999999993</v>
      </c>
      <c r="F70" s="168">
        <f>H70+J70</f>
        <v>0</v>
      </c>
      <c r="G70" s="168">
        <f>ROUND(E70*F70,2)</f>
        <v>0</v>
      </c>
      <c r="H70" s="169"/>
      <c r="I70" s="168">
        <f>ROUND(E70*H70,2)</f>
        <v>0</v>
      </c>
      <c r="J70" s="169"/>
      <c r="K70" s="168">
        <f>ROUND(E70*J70,2)</f>
        <v>0</v>
      </c>
      <c r="L70" s="168">
        <v>21</v>
      </c>
      <c r="M70" s="168">
        <f>G70*(1+L70/100)</f>
        <v>0</v>
      </c>
      <c r="N70" s="161">
        <v>0</v>
      </c>
      <c r="O70" s="161">
        <f>ROUND(E70*N70,5)</f>
        <v>0</v>
      </c>
      <c r="P70" s="161">
        <v>0</v>
      </c>
      <c r="Q70" s="161">
        <f>ROUND(E70*P70,5)</f>
        <v>0</v>
      </c>
      <c r="R70" s="161"/>
      <c r="S70" s="161"/>
      <c r="T70" s="162">
        <v>0.94199999999999995</v>
      </c>
      <c r="U70" s="161">
        <f>ROUND(E70*T70,2)</f>
        <v>8.1999999999999993</v>
      </c>
      <c r="V70" s="151"/>
      <c r="W70" s="151"/>
      <c r="X70" s="151"/>
      <c r="Y70" s="151"/>
      <c r="Z70" s="151"/>
      <c r="AA70" s="151"/>
      <c r="AB70" s="151"/>
      <c r="AC70" s="151"/>
      <c r="AD70" s="151"/>
      <c r="AE70" s="151" t="s">
        <v>111</v>
      </c>
      <c r="AF70" s="151"/>
      <c r="AG70" s="151"/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ht="20.399999999999999" outlineLevel="1" x14ac:dyDescent="0.25">
      <c r="A71" s="152">
        <v>50</v>
      </c>
      <c r="B71" s="158" t="s">
        <v>215</v>
      </c>
      <c r="C71" s="191" t="s">
        <v>216</v>
      </c>
      <c r="D71" s="160" t="s">
        <v>140</v>
      </c>
      <c r="E71" s="166">
        <v>8.6999999999999993</v>
      </c>
      <c r="F71" s="168">
        <f>H71+J71</f>
        <v>0</v>
      </c>
      <c r="G71" s="168">
        <f>ROUND(E71*F71,2)</f>
        <v>0</v>
      </c>
      <c r="H71" s="169"/>
      <c r="I71" s="168">
        <f>ROUND(E71*H71,2)</f>
        <v>0</v>
      </c>
      <c r="J71" s="169"/>
      <c r="K71" s="168">
        <f>ROUND(E71*J71,2)</f>
        <v>0</v>
      </c>
      <c r="L71" s="168">
        <v>21</v>
      </c>
      <c r="M71" s="168">
        <f>G71*(1+L71/100)</f>
        <v>0</v>
      </c>
      <c r="N71" s="161">
        <v>0</v>
      </c>
      <c r="O71" s="161">
        <f>ROUND(E71*N71,5)</f>
        <v>0</v>
      </c>
      <c r="P71" s="161">
        <v>0</v>
      </c>
      <c r="Q71" s="161">
        <f>ROUND(E71*P71,5)</f>
        <v>0</v>
      </c>
      <c r="R71" s="161"/>
      <c r="S71" s="161"/>
      <c r="T71" s="162">
        <v>0</v>
      </c>
      <c r="U71" s="161">
        <f>ROUND(E71*T71,2)</f>
        <v>0</v>
      </c>
      <c r="V71" s="151"/>
      <c r="W71" s="151"/>
      <c r="X71" s="151"/>
      <c r="Y71" s="151"/>
      <c r="Z71" s="151"/>
      <c r="AA71" s="151"/>
      <c r="AB71" s="151"/>
      <c r="AC71" s="151"/>
      <c r="AD71" s="151"/>
      <c r="AE71" s="151" t="s">
        <v>111</v>
      </c>
      <c r="AF71" s="151"/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x14ac:dyDescent="0.25">
      <c r="A72" s="153" t="s">
        <v>106</v>
      </c>
      <c r="B72" s="159" t="s">
        <v>79</v>
      </c>
      <c r="C72" s="192" t="s">
        <v>26</v>
      </c>
      <c r="D72" s="163"/>
      <c r="E72" s="167"/>
      <c r="F72" s="170"/>
      <c r="G72" s="170">
        <f>SUMIF(AE73:AE73,"&lt;&gt;NOR",G73:G73)</f>
        <v>0</v>
      </c>
      <c r="H72" s="170"/>
      <c r="I72" s="170">
        <f>SUM(I73:I73)</f>
        <v>0</v>
      </c>
      <c r="J72" s="170"/>
      <c r="K72" s="170">
        <f>SUM(K73:K73)</f>
        <v>0</v>
      </c>
      <c r="L72" s="170"/>
      <c r="M72" s="170">
        <f>SUM(M73:M73)</f>
        <v>0</v>
      </c>
      <c r="N72" s="164"/>
      <c r="O72" s="164">
        <f>SUM(O73:O73)</f>
        <v>0</v>
      </c>
      <c r="P72" s="164"/>
      <c r="Q72" s="164">
        <f>SUM(Q73:Q73)</f>
        <v>0</v>
      </c>
      <c r="R72" s="164"/>
      <c r="S72" s="164"/>
      <c r="T72" s="165"/>
      <c r="U72" s="164">
        <f>SUM(U73:U73)</f>
        <v>0</v>
      </c>
      <c r="AE72" t="s">
        <v>107</v>
      </c>
    </row>
    <row r="73" spans="1:60" outlineLevel="1" x14ac:dyDescent="0.25">
      <c r="A73" s="179">
        <v>51</v>
      </c>
      <c r="B73" s="180" t="s">
        <v>217</v>
      </c>
      <c r="C73" s="193" t="s">
        <v>218</v>
      </c>
      <c r="D73" s="181" t="s">
        <v>219</v>
      </c>
      <c r="E73" s="182">
        <v>1</v>
      </c>
      <c r="F73" s="183">
        <f>H73+J73</f>
        <v>0</v>
      </c>
      <c r="G73" s="183">
        <f>ROUND(E73*F73,2)</f>
        <v>0</v>
      </c>
      <c r="H73" s="184"/>
      <c r="I73" s="183">
        <f>ROUND(E73*H73,2)</f>
        <v>0</v>
      </c>
      <c r="J73" s="184"/>
      <c r="K73" s="183">
        <f>ROUND(E73*J73,2)</f>
        <v>0</v>
      </c>
      <c r="L73" s="183">
        <v>21</v>
      </c>
      <c r="M73" s="183">
        <f>G73*(1+L73/100)</f>
        <v>0</v>
      </c>
      <c r="N73" s="185">
        <v>0</v>
      </c>
      <c r="O73" s="185">
        <f>ROUND(E73*N73,5)</f>
        <v>0</v>
      </c>
      <c r="P73" s="185">
        <v>0</v>
      </c>
      <c r="Q73" s="185">
        <f>ROUND(E73*P73,5)</f>
        <v>0</v>
      </c>
      <c r="R73" s="185"/>
      <c r="S73" s="185"/>
      <c r="T73" s="186">
        <v>0</v>
      </c>
      <c r="U73" s="185">
        <f>ROUND(E73*T73,2)</f>
        <v>0</v>
      </c>
      <c r="V73" s="151"/>
      <c r="W73" s="151"/>
      <c r="X73" s="151"/>
      <c r="Y73" s="151"/>
      <c r="Z73" s="151"/>
      <c r="AA73" s="151"/>
      <c r="AB73" s="151"/>
      <c r="AC73" s="151"/>
      <c r="AD73" s="151"/>
      <c r="AE73" s="151" t="s">
        <v>220</v>
      </c>
      <c r="AF73" s="151"/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x14ac:dyDescent="0.25">
      <c r="A74" s="6"/>
      <c r="B74" s="7" t="s">
        <v>221</v>
      </c>
      <c r="C74" s="194" t="s">
        <v>221</v>
      </c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AC74">
        <v>15</v>
      </c>
      <c r="AD74">
        <v>21</v>
      </c>
    </row>
    <row r="75" spans="1:60" x14ac:dyDescent="0.25">
      <c r="A75" s="187"/>
      <c r="B75" s="188" t="s">
        <v>28</v>
      </c>
      <c r="C75" s="195" t="s">
        <v>221</v>
      </c>
      <c r="D75" s="189"/>
      <c r="E75" s="189"/>
      <c r="F75" s="189"/>
      <c r="G75" s="190">
        <f>G8+G13+G16+G19+G22+G27+G29+G31+G34+G48+G57+G59+G63+G66+G72</f>
        <v>0</v>
      </c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AC75">
        <f>SUMIF(L7:L73,AC74,G7:G73)</f>
        <v>0</v>
      </c>
      <c r="AD75">
        <f>SUMIF(L7:L73,AD74,G7:G73)</f>
        <v>0</v>
      </c>
      <c r="AE75" t="s">
        <v>222</v>
      </c>
    </row>
    <row r="76" spans="1:60" x14ac:dyDescent="0.25">
      <c r="A76" s="6"/>
      <c r="B76" s="7" t="s">
        <v>221</v>
      </c>
      <c r="C76" s="194" t="s">
        <v>221</v>
      </c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spans="1:60" x14ac:dyDescent="0.25">
      <c r="A77" s="6"/>
      <c r="B77" s="7" t="s">
        <v>221</v>
      </c>
      <c r="C77" s="194" t="s">
        <v>221</v>
      </c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spans="1:60" x14ac:dyDescent="0.25">
      <c r="A78" s="257" t="s">
        <v>223</v>
      </c>
      <c r="B78" s="257"/>
      <c r="C78" s="258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spans="1:60" x14ac:dyDescent="0.25">
      <c r="A79" s="259"/>
      <c r="B79" s="260"/>
      <c r="C79" s="261"/>
      <c r="D79" s="260"/>
      <c r="E79" s="260"/>
      <c r="F79" s="260"/>
      <c r="G79" s="262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AE79" t="s">
        <v>224</v>
      </c>
    </row>
    <row r="80" spans="1:60" x14ac:dyDescent="0.25">
      <c r="A80" s="263"/>
      <c r="B80" s="264"/>
      <c r="C80" s="265"/>
      <c r="D80" s="264"/>
      <c r="E80" s="264"/>
      <c r="F80" s="264"/>
      <c r="G80" s="26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31" x14ac:dyDescent="0.25">
      <c r="A81" s="263"/>
      <c r="B81" s="264"/>
      <c r="C81" s="265"/>
      <c r="D81" s="264"/>
      <c r="E81" s="264"/>
      <c r="F81" s="264"/>
      <c r="G81" s="26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1" x14ac:dyDescent="0.25">
      <c r="A82" s="263"/>
      <c r="B82" s="264"/>
      <c r="C82" s="265"/>
      <c r="D82" s="264"/>
      <c r="E82" s="264"/>
      <c r="F82" s="264"/>
      <c r="G82" s="26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spans="1:31" x14ac:dyDescent="0.25">
      <c r="A83" s="267"/>
      <c r="B83" s="268"/>
      <c r="C83" s="269"/>
      <c r="D83" s="268"/>
      <c r="E83" s="268"/>
      <c r="F83" s="268"/>
      <c r="G83" s="270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1:31" x14ac:dyDescent="0.25">
      <c r="A84" s="6"/>
      <c r="B84" s="7" t="s">
        <v>221</v>
      </c>
      <c r="C84" s="194" t="s">
        <v>221</v>
      </c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 spans="1:31" x14ac:dyDescent="0.25">
      <c r="C85" s="196"/>
      <c r="AE85" t="s">
        <v>225</v>
      </c>
    </row>
  </sheetData>
  <mergeCells count="6">
    <mergeCell ref="A79:G83"/>
    <mergeCell ref="A1:G1"/>
    <mergeCell ref="C2:G2"/>
    <mergeCell ref="C3:G3"/>
    <mergeCell ref="C4:G4"/>
    <mergeCell ref="A78:C78"/>
  </mergeCells>
  <pageMargins left="0.39370078740157499" right="0.196850393700787" top="0.78740157499999996" bottom="0.78740157499999996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Věra Klimová</dc:creator>
  <cp:lastModifiedBy>Jančík Michal</cp:lastModifiedBy>
  <cp:lastPrinted>2014-02-28T09:52:57Z</cp:lastPrinted>
  <dcterms:created xsi:type="dcterms:W3CDTF">2009-04-08T07:15:50Z</dcterms:created>
  <dcterms:modified xsi:type="dcterms:W3CDTF">2023-06-01T11:07:41Z</dcterms:modified>
</cp:coreProperties>
</file>